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CECILE\30. Suivi des ventes &amp; tendances de prix\Ventes Pin maritime\"/>
    </mc:Choice>
  </mc:AlternateContent>
  <bookViews>
    <workbookView xWindow="0" yWindow="0" windowWidth="23040" windowHeight="8550" tabRatio="548"/>
  </bookViews>
  <sheets>
    <sheet name="synthèse" sheetId="1" r:id="rId1"/>
    <sheet name="BLOC PM" sheetId="53228" r:id="rId2"/>
    <sheet name="UP PM" sheetId="53271" r:id="rId3"/>
    <sheet name="COURBE Vendus" sheetId="53269" r:id="rId4"/>
    <sheet name="HISTO NOffres" sheetId="53255" r:id="rId5"/>
    <sheet name="HISTO PRIXVENTE-1" sheetId="53229" r:id="rId6"/>
    <sheet name="HISTO PRIXVENTE-2" sheetId="53268" r:id="rId7"/>
    <sheet name="SourceGraphCourbe" sheetId="53263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1" hidden="1">'BLOC PM'!$A$5:$R$212</definedName>
    <definedName name="_xlnm._FilterDatabase" localSheetId="7" hidden="1">SourceGraphCourbe!$A$1:$M$3528</definedName>
    <definedName name="_xlnm._FilterDatabase" localSheetId="2" hidden="1">'UP PM'!$A$5:$U$102</definedName>
    <definedName name="Acheteur" localSheetId="2">'[1]BLOC PM'!#REF!</definedName>
    <definedName name="Acheteur">'BLOC PM'!#REF!</definedName>
    <definedName name="c_noms" localSheetId="2">#REF!</definedName>
    <definedName name="c_noms">#REF!</definedName>
    <definedName name="_xlnm.Criteria" localSheetId="1">'BLOC PM'!#REF!</definedName>
    <definedName name="d_noms" localSheetId="2">#REF!</definedName>
    <definedName name="d_noms">#REF!</definedName>
    <definedName name="_xlnm.Extract" localSheetId="1">'BLOC PM'!#REF!</definedName>
    <definedName name="F_Acheteurs" localSheetId="2">OFFSET(P_Acheteurs,0,0,COUNTA(L_Acheteurs),1)</definedName>
    <definedName name="F_Acheteurs">OFFSET(P_Acheteurs,0,0,COUNTA(L_Acheteurs),1)</definedName>
    <definedName name="L_Acheteurs">'[2]Liste des acheteurs'!$B:$B</definedName>
    <definedName name="l_noms" localSheetId="2">OFFSET('UP PM'!d_noms,0,0,COUNTA('UP PM'!c_noms)-1,1)</definedName>
    <definedName name="l_noms">OFFSET(d_noms,0,0,COUNTA(c_noms)-1,1)</definedName>
    <definedName name="Liste_Acheteurs" localSheetId="2">#REF!</definedName>
    <definedName name="Liste_Acheteurs">#REF!</definedName>
    <definedName name="P_Acheteurs">'[2]Liste des acheteurs'!$B$2</definedName>
    <definedName name="_xlnm.Print_Area" localSheetId="1">'BLOC PM'!$A$1:$R$35</definedName>
    <definedName name="_xlnm.Print_Area" localSheetId="0">synthèse!$A$1:$I$106</definedName>
    <definedName name="_xlnm.Print_Area" localSheetId="2">'UP PM'!$A$1:$R$19</definedName>
  </definedNames>
  <calcPr calcId="152511"/>
</workbook>
</file>

<file path=xl/calcChain.xml><?xml version="1.0" encoding="utf-8"?>
<calcChain xmlns="http://schemas.openxmlformats.org/spreadsheetml/2006/main">
  <c r="H19" i="53271" l="1"/>
  <c r="S28" i="53271"/>
  <c r="S27" i="53271"/>
  <c r="S26" i="53271"/>
  <c r="S25" i="53271"/>
  <c r="S24" i="53271"/>
  <c r="S23" i="53271"/>
  <c r="S22" i="53271"/>
  <c r="S21" i="53271"/>
  <c r="S20" i="53271"/>
  <c r="S19" i="53271"/>
  <c r="S18" i="53271"/>
  <c r="S17" i="53271"/>
  <c r="S16" i="53271"/>
  <c r="S15" i="53271"/>
  <c r="S14" i="53271"/>
  <c r="S13" i="53271"/>
  <c r="S12" i="53271"/>
  <c r="S11" i="53271"/>
  <c r="S10" i="53271"/>
  <c r="S9" i="53271"/>
  <c r="S8" i="53271"/>
  <c r="S7" i="53271"/>
  <c r="S6" i="53271"/>
  <c r="AI6" i="53228"/>
  <c r="E83" i="1" l="1"/>
  <c r="E84" i="1"/>
  <c r="E85" i="1"/>
  <c r="E86" i="1"/>
  <c r="E87" i="1"/>
  <c r="E88" i="1"/>
  <c r="E89" i="1"/>
  <c r="E90" i="1"/>
  <c r="E91" i="1"/>
  <c r="E93" i="1"/>
  <c r="E94" i="1"/>
  <c r="E95" i="1"/>
  <c r="E82" i="1" l="1"/>
  <c r="F82" i="1"/>
  <c r="F83" i="1"/>
  <c r="F84" i="1"/>
  <c r="F85" i="1"/>
  <c r="F86" i="1"/>
  <c r="F87" i="1"/>
  <c r="F88" i="1"/>
  <c r="F89" i="1"/>
  <c r="F90" i="1"/>
  <c r="F91" i="1"/>
  <c r="E92" i="1"/>
  <c r="F92" i="1"/>
  <c r="H83" i="1" l="1"/>
  <c r="H85" i="1"/>
  <c r="H86" i="1"/>
  <c r="H89" i="1"/>
  <c r="H90" i="1"/>
  <c r="H91" i="1"/>
  <c r="H93" i="1"/>
  <c r="H94" i="1"/>
  <c r="H95" i="1"/>
  <c r="H101" i="1"/>
  <c r="H102" i="1"/>
  <c r="H103" i="1"/>
  <c r="B8" i="1" l="1"/>
  <c r="Y105" i="1"/>
  <c r="Z105" i="1"/>
  <c r="AA105" i="1"/>
  <c r="AB105" i="1"/>
  <c r="AD105" i="1"/>
  <c r="Y106" i="1"/>
  <c r="Z106" i="1"/>
  <c r="AA106" i="1"/>
  <c r="AC106" i="1" s="1"/>
  <c r="AB106" i="1"/>
  <c r="AD106" i="1"/>
  <c r="Y107" i="1"/>
  <c r="Z107" i="1"/>
  <c r="AA107" i="1"/>
  <c r="AB107" i="1"/>
  <c r="AD107" i="1"/>
  <c r="Y108" i="1"/>
  <c r="Z108" i="1"/>
  <c r="AA108" i="1"/>
  <c r="AC108" i="1" s="1"/>
  <c r="AB108" i="1"/>
  <c r="AD108" i="1"/>
  <c r="Y109" i="1"/>
  <c r="Z109" i="1"/>
  <c r="AA109" i="1"/>
  <c r="AB109" i="1"/>
  <c r="AD109" i="1"/>
  <c r="Y110" i="1"/>
  <c r="Z110" i="1"/>
  <c r="AA110" i="1"/>
  <c r="AB110" i="1"/>
  <c r="AD110" i="1"/>
  <c r="Y111" i="1"/>
  <c r="Z111" i="1"/>
  <c r="AA111" i="1"/>
  <c r="AB111" i="1"/>
  <c r="AC111" i="1" s="1"/>
  <c r="AD111" i="1"/>
  <c r="Y112" i="1"/>
  <c r="Z112" i="1"/>
  <c r="AA112" i="1"/>
  <c r="AB112" i="1"/>
  <c r="AD112" i="1"/>
  <c r="Y113" i="1"/>
  <c r="Z113" i="1"/>
  <c r="AA113" i="1"/>
  <c r="AB113" i="1"/>
  <c r="AD113" i="1"/>
  <c r="Y114" i="1"/>
  <c r="Z114" i="1"/>
  <c r="AA114" i="1"/>
  <c r="AC114" i="1" s="1"/>
  <c r="AB114" i="1"/>
  <c r="AD114" i="1"/>
  <c r="Y115" i="1"/>
  <c r="Z115" i="1"/>
  <c r="AA115" i="1"/>
  <c r="AB115" i="1"/>
  <c r="AD115" i="1"/>
  <c r="Y116" i="1"/>
  <c r="Z116" i="1"/>
  <c r="AA116" i="1"/>
  <c r="AB116" i="1"/>
  <c r="AD116" i="1"/>
  <c r="Y117" i="1"/>
  <c r="Z117" i="1"/>
  <c r="AA117" i="1"/>
  <c r="AB117" i="1"/>
  <c r="AD117" i="1"/>
  <c r="Y118" i="1"/>
  <c r="Z118" i="1"/>
  <c r="AA118" i="1"/>
  <c r="AB118" i="1"/>
  <c r="AD118" i="1"/>
  <c r="Y119" i="1"/>
  <c r="Z119" i="1"/>
  <c r="AA119" i="1"/>
  <c r="AB119" i="1"/>
  <c r="AD119" i="1"/>
  <c r="Y120" i="1"/>
  <c r="Z120" i="1"/>
  <c r="AA120" i="1"/>
  <c r="AC120" i="1" s="1"/>
  <c r="AB120" i="1"/>
  <c r="AD120" i="1"/>
  <c r="Y121" i="1"/>
  <c r="Z121" i="1"/>
  <c r="AA121" i="1"/>
  <c r="AB121" i="1"/>
  <c r="AD121" i="1"/>
  <c r="Y122" i="1"/>
  <c r="Z122" i="1"/>
  <c r="AA122" i="1"/>
  <c r="AC122" i="1" s="1"/>
  <c r="AB122" i="1"/>
  <c r="AD122" i="1"/>
  <c r="Y123" i="1"/>
  <c r="Z123" i="1"/>
  <c r="AA123" i="1"/>
  <c r="AB123" i="1"/>
  <c r="AC123" i="1" s="1"/>
  <c r="AD123" i="1"/>
  <c r="Y124" i="1"/>
  <c r="Z124" i="1"/>
  <c r="AA124" i="1"/>
  <c r="AB124" i="1"/>
  <c r="AD124" i="1"/>
  <c r="Y125" i="1"/>
  <c r="Z125" i="1"/>
  <c r="AA125" i="1"/>
  <c r="AB125" i="1"/>
  <c r="AD125" i="1"/>
  <c r="Y126" i="1"/>
  <c r="Z126" i="1"/>
  <c r="AA126" i="1"/>
  <c r="AC126" i="1" s="1"/>
  <c r="AB126" i="1"/>
  <c r="AD126" i="1"/>
  <c r="Y127" i="1"/>
  <c r="Z127" i="1"/>
  <c r="AA127" i="1"/>
  <c r="AB127" i="1"/>
  <c r="AD127" i="1"/>
  <c r="Y128" i="1"/>
  <c r="Z128" i="1"/>
  <c r="AA128" i="1"/>
  <c r="AB128" i="1"/>
  <c r="AD128" i="1"/>
  <c r="Y129" i="1"/>
  <c r="Z129" i="1"/>
  <c r="AA129" i="1"/>
  <c r="AB129" i="1"/>
  <c r="AC129" i="1" s="1"/>
  <c r="AD129" i="1"/>
  <c r="Y130" i="1"/>
  <c r="Z130" i="1"/>
  <c r="AA130" i="1"/>
  <c r="AB130" i="1"/>
  <c r="AD130" i="1"/>
  <c r="Y131" i="1"/>
  <c r="Z131" i="1"/>
  <c r="AA131" i="1"/>
  <c r="AB131" i="1"/>
  <c r="AD131" i="1"/>
  <c r="Y132" i="1"/>
  <c r="Z132" i="1"/>
  <c r="AA132" i="1"/>
  <c r="AB132" i="1"/>
  <c r="AD132" i="1"/>
  <c r="Y133" i="1"/>
  <c r="Z133" i="1"/>
  <c r="AA133" i="1"/>
  <c r="AB133" i="1"/>
  <c r="AC133" i="1" s="1"/>
  <c r="AD133" i="1"/>
  <c r="Y134" i="1"/>
  <c r="Z134" i="1"/>
  <c r="AA134" i="1"/>
  <c r="AB134" i="1"/>
  <c r="AD134" i="1"/>
  <c r="Y135" i="1"/>
  <c r="Z135" i="1"/>
  <c r="AA135" i="1"/>
  <c r="AB135" i="1"/>
  <c r="AD135" i="1"/>
  <c r="Y136" i="1"/>
  <c r="Z136" i="1"/>
  <c r="AA136" i="1"/>
  <c r="AB136" i="1"/>
  <c r="AD136" i="1"/>
  <c r="Y137" i="1"/>
  <c r="Z137" i="1"/>
  <c r="AA137" i="1"/>
  <c r="AB137" i="1"/>
  <c r="AC137" i="1" s="1"/>
  <c r="AD137" i="1"/>
  <c r="Y138" i="1"/>
  <c r="Z138" i="1"/>
  <c r="AA138" i="1"/>
  <c r="AB138" i="1"/>
  <c r="AD138" i="1"/>
  <c r="Y139" i="1"/>
  <c r="Z139" i="1"/>
  <c r="AA139" i="1"/>
  <c r="AB139" i="1"/>
  <c r="AD139" i="1"/>
  <c r="Y140" i="1"/>
  <c r="Z140" i="1"/>
  <c r="AA140" i="1"/>
  <c r="AB140" i="1"/>
  <c r="AD140" i="1"/>
  <c r="Y141" i="1"/>
  <c r="Z141" i="1"/>
  <c r="AA141" i="1"/>
  <c r="AB141" i="1"/>
  <c r="AD141" i="1"/>
  <c r="Y142" i="1"/>
  <c r="Z142" i="1"/>
  <c r="AA142" i="1"/>
  <c r="AB142" i="1"/>
  <c r="AD142" i="1"/>
  <c r="Y143" i="1"/>
  <c r="Z143" i="1"/>
  <c r="AA143" i="1"/>
  <c r="AB143" i="1"/>
  <c r="AD143" i="1"/>
  <c r="Y144" i="1"/>
  <c r="Z144" i="1"/>
  <c r="AA144" i="1"/>
  <c r="AB144" i="1"/>
  <c r="AD144" i="1"/>
  <c r="Y90" i="1"/>
  <c r="Z90" i="1"/>
  <c r="AA90" i="1"/>
  <c r="AB90" i="1"/>
  <c r="AD90" i="1"/>
  <c r="Y91" i="1"/>
  <c r="Z91" i="1"/>
  <c r="AA91" i="1"/>
  <c r="AB91" i="1"/>
  <c r="AD91" i="1"/>
  <c r="Y92" i="1"/>
  <c r="Z92" i="1"/>
  <c r="AA92" i="1"/>
  <c r="AC92" i="1" s="1"/>
  <c r="AB92" i="1"/>
  <c r="AD92" i="1"/>
  <c r="Y93" i="1"/>
  <c r="Z93" i="1"/>
  <c r="AA93" i="1"/>
  <c r="AC93" i="1" s="1"/>
  <c r="AB93" i="1"/>
  <c r="AD93" i="1"/>
  <c r="Y94" i="1"/>
  <c r="Z94" i="1"/>
  <c r="AA94" i="1"/>
  <c r="AB94" i="1"/>
  <c r="AD94" i="1"/>
  <c r="Y95" i="1"/>
  <c r="Z95" i="1"/>
  <c r="AA95" i="1"/>
  <c r="AB95" i="1"/>
  <c r="AD95" i="1"/>
  <c r="Y96" i="1"/>
  <c r="Z96" i="1"/>
  <c r="AA96" i="1"/>
  <c r="AB96" i="1"/>
  <c r="AD96" i="1"/>
  <c r="Y97" i="1"/>
  <c r="Z97" i="1"/>
  <c r="AA97" i="1"/>
  <c r="AB97" i="1"/>
  <c r="AD97" i="1"/>
  <c r="Y98" i="1"/>
  <c r="Z98" i="1"/>
  <c r="AA98" i="1"/>
  <c r="AB98" i="1"/>
  <c r="AD98" i="1"/>
  <c r="Y99" i="1"/>
  <c r="Z99" i="1"/>
  <c r="AA99" i="1"/>
  <c r="AB99" i="1"/>
  <c r="AD99" i="1"/>
  <c r="Y100" i="1"/>
  <c r="Z100" i="1"/>
  <c r="AA100" i="1"/>
  <c r="AB100" i="1"/>
  <c r="AD100" i="1"/>
  <c r="Y101" i="1"/>
  <c r="Z101" i="1"/>
  <c r="AA101" i="1"/>
  <c r="AB101" i="1"/>
  <c r="AD101" i="1"/>
  <c r="Y102" i="1"/>
  <c r="Z102" i="1"/>
  <c r="AA102" i="1"/>
  <c r="AC102" i="1" s="1"/>
  <c r="AB102" i="1"/>
  <c r="AD102" i="1"/>
  <c r="Y103" i="1"/>
  <c r="Z103" i="1"/>
  <c r="AA103" i="1"/>
  <c r="AB103" i="1"/>
  <c r="AD103" i="1"/>
  <c r="Y104" i="1"/>
  <c r="Z104" i="1"/>
  <c r="AA104" i="1"/>
  <c r="AC104" i="1" s="1"/>
  <c r="AB104" i="1"/>
  <c r="AD104" i="1"/>
  <c r="Y16" i="1"/>
  <c r="Z16" i="1"/>
  <c r="AA16" i="1"/>
  <c r="AB16" i="1"/>
  <c r="AD16" i="1"/>
  <c r="Y17" i="1"/>
  <c r="Z17" i="1"/>
  <c r="AA17" i="1"/>
  <c r="AB17" i="1"/>
  <c r="AD17" i="1"/>
  <c r="Y18" i="1"/>
  <c r="Z18" i="1"/>
  <c r="AA18" i="1"/>
  <c r="AB18" i="1"/>
  <c r="AD18" i="1"/>
  <c r="Y19" i="1"/>
  <c r="Z19" i="1"/>
  <c r="AA19" i="1"/>
  <c r="AB19" i="1"/>
  <c r="AD19" i="1"/>
  <c r="Y20" i="1"/>
  <c r="Z20" i="1"/>
  <c r="AA20" i="1"/>
  <c r="AB20" i="1"/>
  <c r="AD20" i="1"/>
  <c r="Y21" i="1"/>
  <c r="Z21" i="1"/>
  <c r="AA21" i="1"/>
  <c r="AB21" i="1"/>
  <c r="AD21" i="1"/>
  <c r="Y22" i="1"/>
  <c r="Z22" i="1"/>
  <c r="AA22" i="1"/>
  <c r="AB22" i="1"/>
  <c r="AD22" i="1"/>
  <c r="Y23" i="1"/>
  <c r="Z23" i="1"/>
  <c r="AA23" i="1"/>
  <c r="AB23" i="1"/>
  <c r="AD23" i="1"/>
  <c r="Y24" i="1"/>
  <c r="Z24" i="1"/>
  <c r="AA24" i="1"/>
  <c r="AB24" i="1"/>
  <c r="AD24" i="1"/>
  <c r="Y25" i="1"/>
  <c r="Z25" i="1"/>
  <c r="AA25" i="1"/>
  <c r="AB25" i="1"/>
  <c r="AD25" i="1"/>
  <c r="Y26" i="1"/>
  <c r="Z26" i="1"/>
  <c r="AA26" i="1"/>
  <c r="AB26" i="1"/>
  <c r="AD26" i="1"/>
  <c r="Y27" i="1"/>
  <c r="Z27" i="1"/>
  <c r="AA27" i="1"/>
  <c r="AB27" i="1"/>
  <c r="AD27" i="1"/>
  <c r="Y28" i="1"/>
  <c r="Z28" i="1"/>
  <c r="AA28" i="1"/>
  <c r="AB28" i="1"/>
  <c r="AD28" i="1"/>
  <c r="Y29" i="1"/>
  <c r="Z29" i="1"/>
  <c r="AA29" i="1"/>
  <c r="AB29" i="1"/>
  <c r="AD29" i="1"/>
  <c r="Y30" i="1"/>
  <c r="Z30" i="1"/>
  <c r="AA30" i="1"/>
  <c r="AB30" i="1"/>
  <c r="AD30" i="1"/>
  <c r="Y31" i="1"/>
  <c r="Z31" i="1"/>
  <c r="AA31" i="1"/>
  <c r="AB31" i="1"/>
  <c r="AD31" i="1"/>
  <c r="Y32" i="1"/>
  <c r="Z32" i="1"/>
  <c r="AA32" i="1"/>
  <c r="AB32" i="1"/>
  <c r="AD32" i="1"/>
  <c r="Y33" i="1"/>
  <c r="Z33" i="1"/>
  <c r="AA33" i="1"/>
  <c r="AB33" i="1"/>
  <c r="AD33" i="1"/>
  <c r="Y34" i="1"/>
  <c r="Z34" i="1"/>
  <c r="AA34" i="1"/>
  <c r="AB34" i="1"/>
  <c r="AD34" i="1"/>
  <c r="Y35" i="1"/>
  <c r="Z35" i="1"/>
  <c r="AA35" i="1"/>
  <c r="AB35" i="1"/>
  <c r="AD35" i="1"/>
  <c r="Y36" i="1"/>
  <c r="Z36" i="1"/>
  <c r="AA36" i="1"/>
  <c r="AB36" i="1"/>
  <c r="AD36" i="1"/>
  <c r="Y37" i="1"/>
  <c r="Z37" i="1"/>
  <c r="AA37" i="1"/>
  <c r="AB37" i="1"/>
  <c r="AD37" i="1"/>
  <c r="Y38" i="1"/>
  <c r="Z38" i="1"/>
  <c r="AA38" i="1"/>
  <c r="AB38" i="1"/>
  <c r="AD38" i="1"/>
  <c r="Y39" i="1"/>
  <c r="Z39" i="1"/>
  <c r="AA39" i="1"/>
  <c r="AB39" i="1"/>
  <c r="AD39" i="1"/>
  <c r="Y40" i="1"/>
  <c r="Z40" i="1"/>
  <c r="AA40" i="1"/>
  <c r="AB40" i="1"/>
  <c r="AD40" i="1"/>
  <c r="Y41" i="1"/>
  <c r="Z41" i="1"/>
  <c r="AA41" i="1"/>
  <c r="AB41" i="1"/>
  <c r="AD41" i="1"/>
  <c r="Y42" i="1"/>
  <c r="Z42" i="1"/>
  <c r="AA42" i="1"/>
  <c r="AB42" i="1"/>
  <c r="AD42" i="1"/>
  <c r="Y43" i="1"/>
  <c r="Z43" i="1"/>
  <c r="AA43" i="1"/>
  <c r="AB43" i="1"/>
  <c r="AD43" i="1"/>
  <c r="Y44" i="1"/>
  <c r="Z44" i="1"/>
  <c r="AA44" i="1"/>
  <c r="AB44" i="1"/>
  <c r="AD44" i="1"/>
  <c r="Y45" i="1"/>
  <c r="Z45" i="1"/>
  <c r="AA45" i="1"/>
  <c r="AB45" i="1"/>
  <c r="AD45" i="1"/>
  <c r="Y46" i="1"/>
  <c r="Z46" i="1"/>
  <c r="AA46" i="1"/>
  <c r="AB46" i="1"/>
  <c r="AD46" i="1"/>
  <c r="Y47" i="1"/>
  <c r="Z47" i="1"/>
  <c r="AA47" i="1"/>
  <c r="AB47" i="1"/>
  <c r="AD47" i="1"/>
  <c r="Y48" i="1"/>
  <c r="Z48" i="1"/>
  <c r="AA48" i="1"/>
  <c r="AB48" i="1"/>
  <c r="AD48" i="1"/>
  <c r="Y49" i="1"/>
  <c r="Z49" i="1"/>
  <c r="AA49" i="1"/>
  <c r="AB49" i="1"/>
  <c r="AD49" i="1"/>
  <c r="Y50" i="1"/>
  <c r="Z50" i="1"/>
  <c r="AA50" i="1"/>
  <c r="AB50" i="1"/>
  <c r="AD50" i="1"/>
  <c r="Y51" i="1"/>
  <c r="Z51" i="1"/>
  <c r="AA51" i="1"/>
  <c r="AB51" i="1"/>
  <c r="AD51" i="1"/>
  <c r="Y52" i="1"/>
  <c r="Z52" i="1"/>
  <c r="AA52" i="1"/>
  <c r="AB52" i="1"/>
  <c r="AD52" i="1"/>
  <c r="Y53" i="1"/>
  <c r="Z53" i="1"/>
  <c r="AA53" i="1"/>
  <c r="AB53" i="1"/>
  <c r="AD53" i="1"/>
  <c r="Y54" i="1"/>
  <c r="Z54" i="1"/>
  <c r="AA54" i="1"/>
  <c r="AB54" i="1"/>
  <c r="AD54" i="1"/>
  <c r="Y55" i="1"/>
  <c r="Z55" i="1"/>
  <c r="AA55" i="1"/>
  <c r="AB55" i="1"/>
  <c r="AD55" i="1"/>
  <c r="Y56" i="1"/>
  <c r="Z56" i="1"/>
  <c r="AA56" i="1"/>
  <c r="AB56" i="1"/>
  <c r="AD56" i="1"/>
  <c r="Y57" i="1"/>
  <c r="Z57" i="1"/>
  <c r="AA57" i="1"/>
  <c r="AB57" i="1"/>
  <c r="AD57" i="1"/>
  <c r="Y58" i="1"/>
  <c r="Z58" i="1"/>
  <c r="AA58" i="1"/>
  <c r="AB58" i="1"/>
  <c r="AD58" i="1"/>
  <c r="Y59" i="1"/>
  <c r="Z59" i="1"/>
  <c r="AA59" i="1"/>
  <c r="AB59" i="1"/>
  <c r="AD59" i="1"/>
  <c r="Y60" i="1"/>
  <c r="Z60" i="1"/>
  <c r="AA60" i="1"/>
  <c r="AB60" i="1"/>
  <c r="AD60" i="1"/>
  <c r="Y61" i="1"/>
  <c r="Z61" i="1"/>
  <c r="AA61" i="1"/>
  <c r="AB61" i="1"/>
  <c r="AD61" i="1"/>
  <c r="Y62" i="1"/>
  <c r="Z62" i="1"/>
  <c r="AA62" i="1"/>
  <c r="AB62" i="1"/>
  <c r="AD62" i="1"/>
  <c r="Y63" i="1"/>
  <c r="Z63" i="1"/>
  <c r="AA63" i="1"/>
  <c r="AB63" i="1"/>
  <c r="AD63" i="1"/>
  <c r="Y64" i="1"/>
  <c r="Z64" i="1"/>
  <c r="AA64" i="1"/>
  <c r="AB64" i="1"/>
  <c r="AD64" i="1"/>
  <c r="Y65" i="1"/>
  <c r="Z65" i="1"/>
  <c r="AA65" i="1"/>
  <c r="AB65" i="1"/>
  <c r="AD65" i="1"/>
  <c r="Y66" i="1"/>
  <c r="Z66" i="1"/>
  <c r="AA66" i="1"/>
  <c r="AB66" i="1"/>
  <c r="AD66" i="1"/>
  <c r="Y67" i="1"/>
  <c r="Z67" i="1"/>
  <c r="AA67" i="1"/>
  <c r="AB67" i="1"/>
  <c r="AD67" i="1"/>
  <c r="Y68" i="1"/>
  <c r="Z68" i="1"/>
  <c r="AA68" i="1"/>
  <c r="AB68" i="1"/>
  <c r="AD68" i="1"/>
  <c r="Y69" i="1"/>
  <c r="Z69" i="1"/>
  <c r="AA69" i="1"/>
  <c r="AB69" i="1"/>
  <c r="AD69" i="1"/>
  <c r="Y70" i="1"/>
  <c r="Z70" i="1"/>
  <c r="AA70" i="1"/>
  <c r="AB70" i="1"/>
  <c r="AD70" i="1"/>
  <c r="Y71" i="1"/>
  <c r="Z71" i="1"/>
  <c r="AA71" i="1"/>
  <c r="AB71" i="1"/>
  <c r="AD71" i="1"/>
  <c r="Y72" i="1"/>
  <c r="Z72" i="1"/>
  <c r="AA72" i="1"/>
  <c r="AB72" i="1"/>
  <c r="AD72" i="1"/>
  <c r="Y73" i="1"/>
  <c r="Z73" i="1"/>
  <c r="AA73" i="1"/>
  <c r="AB73" i="1"/>
  <c r="AD73" i="1"/>
  <c r="Y74" i="1"/>
  <c r="Z74" i="1"/>
  <c r="AA74" i="1"/>
  <c r="AB74" i="1"/>
  <c r="AD74" i="1"/>
  <c r="Y75" i="1"/>
  <c r="Z75" i="1"/>
  <c r="AA75" i="1"/>
  <c r="AB75" i="1"/>
  <c r="AD75" i="1"/>
  <c r="Y76" i="1"/>
  <c r="Z76" i="1"/>
  <c r="AA76" i="1"/>
  <c r="AB76" i="1"/>
  <c r="AD76" i="1"/>
  <c r="Y77" i="1"/>
  <c r="Z77" i="1"/>
  <c r="AA77" i="1"/>
  <c r="AB77" i="1"/>
  <c r="AD77" i="1"/>
  <c r="Y78" i="1"/>
  <c r="Z78" i="1"/>
  <c r="AA78" i="1"/>
  <c r="AB78" i="1"/>
  <c r="AD78" i="1"/>
  <c r="Y79" i="1"/>
  <c r="Z79" i="1"/>
  <c r="AA79" i="1"/>
  <c r="AB79" i="1"/>
  <c r="AD79" i="1"/>
  <c r="Y80" i="1"/>
  <c r="Z80" i="1"/>
  <c r="AA80" i="1"/>
  <c r="AB80" i="1"/>
  <c r="AD80" i="1"/>
  <c r="Y81" i="1"/>
  <c r="Z81" i="1"/>
  <c r="AA81" i="1"/>
  <c r="AB81" i="1"/>
  <c r="AD81" i="1"/>
  <c r="Y82" i="1"/>
  <c r="Z82" i="1"/>
  <c r="AA82" i="1"/>
  <c r="AB82" i="1"/>
  <c r="AD82" i="1"/>
  <c r="Y83" i="1"/>
  <c r="Z83" i="1"/>
  <c r="AA83" i="1"/>
  <c r="AB83" i="1"/>
  <c r="AD83" i="1"/>
  <c r="Y84" i="1"/>
  <c r="Z84" i="1"/>
  <c r="AA84" i="1"/>
  <c r="AB84" i="1"/>
  <c r="AD84" i="1"/>
  <c r="Y85" i="1"/>
  <c r="Z85" i="1"/>
  <c r="AA85" i="1"/>
  <c r="AB85" i="1"/>
  <c r="AD85" i="1"/>
  <c r="Y86" i="1"/>
  <c r="Z86" i="1"/>
  <c r="AA86" i="1"/>
  <c r="AB86" i="1"/>
  <c r="AD86" i="1"/>
  <c r="Y87" i="1"/>
  <c r="Z87" i="1"/>
  <c r="AA87" i="1"/>
  <c r="AB87" i="1"/>
  <c r="AD87" i="1"/>
  <c r="Y88" i="1"/>
  <c r="Z88" i="1"/>
  <c r="AA88" i="1"/>
  <c r="AB88" i="1"/>
  <c r="AD88" i="1"/>
  <c r="Y89" i="1"/>
  <c r="Z89" i="1"/>
  <c r="AA89" i="1"/>
  <c r="AB89" i="1"/>
  <c r="AD89" i="1"/>
  <c r="AD15" i="1"/>
  <c r="AB15" i="1"/>
  <c r="AA15" i="1"/>
  <c r="Z15" i="1"/>
  <c r="Y15" i="1"/>
  <c r="F103" i="1"/>
  <c r="F93" i="1"/>
  <c r="F94" i="1"/>
  <c r="F95" i="1"/>
  <c r="F96" i="1"/>
  <c r="F97" i="1"/>
  <c r="F98" i="1"/>
  <c r="F99" i="1"/>
  <c r="F100" i="1"/>
  <c r="F101" i="1"/>
  <c r="F102" i="1"/>
  <c r="E96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H92" i="1"/>
  <c r="H88" i="1"/>
  <c r="H98" i="1"/>
  <c r="A1" i="53271"/>
  <c r="AU68" i="53271"/>
  <c r="AV68" i="53271"/>
  <c r="AW68" i="53271"/>
  <c r="AX68" i="53271"/>
  <c r="AY68" i="53271"/>
  <c r="AZ68" i="53271"/>
  <c r="BA68" i="53271"/>
  <c r="BB68" i="53271"/>
  <c r="BC68" i="53271"/>
  <c r="BD68" i="53271"/>
  <c r="BE68" i="53271"/>
  <c r="BF68" i="53271"/>
  <c r="BG68" i="53271"/>
  <c r="BH68" i="53271"/>
  <c r="BI68" i="53271"/>
  <c r="BJ68" i="53271"/>
  <c r="BK68" i="53271"/>
  <c r="BL68" i="53271"/>
  <c r="BM68" i="53271"/>
  <c r="BN68" i="53271"/>
  <c r="BO68" i="53271"/>
  <c r="BP68" i="53271"/>
  <c r="BQ68" i="53271"/>
  <c r="BR68" i="53271"/>
  <c r="BS68" i="53271"/>
  <c r="BT68" i="53271"/>
  <c r="BU68" i="53271"/>
  <c r="BV68" i="53271"/>
  <c r="BW68" i="53271"/>
  <c r="BX68" i="53271"/>
  <c r="BY68" i="53271"/>
  <c r="BZ68" i="53271"/>
  <c r="CA68" i="53271"/>
  <c r="CB68" i="53271"/>
  <c r="CC68" i="53271"/>
  <c r="CD68" i="53271"/>
  <c r="CE68" i="53271"/>
  <c r="CF68" i="53271"/>
  <c r="CG68" i="53271"/>
  <c r="CH68" i="53271"/>
  <c r="CI68" i="53271"/>
  <c r="CJ68" i="53271"/>
  <c r="CK68" i="53271"/>
  <c r="CL68" i="53271"/>
  <c r="CM68" i="53271"/>
  <c r="CN68" i="53271"/>
  <c r="CO68" i="53271"/>
  <c r="CP68" i="53271"/>
  <c r="CQ68" i="53271"/>
  <c r="CR68" i="53271"/>
  <c r="CS68" i="53271"/>
  <c r="CT68" i="53271"/>
  <c r="CU68" i="53271"/>
  <c r="CV68" i="53271"/>
  <c r="CW68" i="53271"/>
  <c r="CX68" i="53271"/>
  <c r="CY68" i="53271"/>
  <c r="AU69" i="53271"/>
  <c r="AV69" i="53271"/>
  <c r="AW69" i="53271"/>
  <c r="AX69" i="53271"/>
  <c r="AY69" i="53271"/>
  <c r="AZ69" i="53271"/>
  <c r="BA69" i="53271"/>
  <c r="BB69" i="53271"/>
  <c r="BC69" i="53271"/>
  <c r="BD69" i="53271"/>
  <c r="BE69" i="53271"/>
  <c r="BF69" i="53271"/>
  <c r="BG69" i="53271"/>
  <c r="BH69" i="53271"/>
  <c r="BI69" i="53271"/>
  <c r="BJ69" i="53271"/>
  <c r="BK69" i="53271"/>
  <c r="BL69" i="53271"/>
  <c r="BM69" i="53271"/>
  <c r="BN69" i="53271"/>
  <c r="BO69" i="53271"/>
  <c r="BP69" i="53271"/>
  <c r="BQ69" i="53271"/>
  <c r="BR69" i="53271"/>
  <c r="BS69" i="53271"/>
  <c r="BT69" i="53271"/>
  <c r="BU69" i="53271"/>
  <c r="BV69" i="53271"/>
  <c r="BW69" i="53271"/>
  <c r="BX69" i="53271"/>
  <c r="BY69" i="53271"/>
  <c r="BZ69" i="53271"/>
  <c r="CA69" i="53271"/>
  <c r="CB69" i="53271"/>
  <c r="CC69" i="53271"/>
  <c r="CD69" i="53271"/>
  <c r="CE69" i="53271"/>
  <c r="CF69" i="53271"/>
  <c r="CG69" i="53271"/>
  <c r="CH69" i="53271"/>
  <c r="CI69" i="53271"/>
  <c r="CJ69" i="53271"/>
  <c r="CK69" i="53271"/>
  <c r="CL69" i="53271"/>
  <c r="CM69" i="53271"/>
  <c r="CN69" i="53271"/>
  <c r="CO69" i="53271"/>
  <c r="CP69" i="53271"/>
  <c r="CQ69" i="53271"/>
  <c r="CR69" i="53271"/>
  <c r="CS69" i="53271"/>
  <c r="CT69" i="53271"/>
  <c r="CU69" i="53271"/>
  <c r="CV69" i="53271"/>
  <c r="CW69" i="53271"/>
  <c r="CX69" i="53271"/>
  <c r="CY69" i="53271"/>
  <c r="AU70" i="53271"/>
  <c r="AV70" i="53271"/>
  <c r="AW70" i="53271"/>
  <c r="AX70" i="53271"/>
  <c r="AY70" i="53271"/>
  <c r="AZ70" i="53271"/>
  <c r="BA70" i="53271"/>
  <c r="BB70" i="53271"/>
  <c r="BC70" i="53271"/>
  <c r="BD70" i="53271"/>
  <c r="BE70" i="53271"/>
  <c r="BF70" i="53271"/>
  <c r="BG70" i="53271"/>
  <c r="BH70" i="53271"/>
  <c r="BI70" i="53271"/>
  <c r="BJ70" i="53271"/>
  <c r="BK70" i="53271"/>
  <c r="BL70" i="53271"/>
  <c r="BM70" i="53271"/>
  <c r="BN70" i="53271"/>
  <c r="BO70" i="53271"/>
  <c r="BP70" i="53271"/>
  <c r="BQ70" i="53271"/>
  <c r="BR70" i="53271"/>
  <c r="BS70" i="53271"/>
  <c r="BT70" i="53271"/>
  <c r="BU70" i="53271"/>
  <c r="BV70" i="53271"/>
  <c r="BW70" i="53271"/>
  <c r="BX70" i="53271"/>
  <c r="BY70" i="53271"/>
  <c r="BZ70" i="53271"/>
  <c r="CA70" i="53271"/>
  <c r="CB70" i="53271"/>
  <c r="CC70" i="53271"/>
  <c r="CD70" i="53271"/>
  <c r="CE70" i="53271"/>
  <c r="CF70" i="53271"/>
  <c r="CG70" i="53271"/>
  <c r="CH70" i="53271"/>
  <c r="CI70" i="53271"/>
  <c r="CJ70" i="53271"/>
  <c r="CK70" i="53271"/>
  <c r="CL70" i="53271"/>
  <c r="CM70" i="53271"/>
  <c r="CN70" i="53271"/>
  <c r="CO70" i="53271"/>
  <c r="CP70" i="53271"/>
  <c r="CQ70" i="53271"/>
  <c r="CR70" i="53271"/>
  <c r="CS70" i="53271"/>
  <c r="CT70" i="53271"/>
  <c r="CU70" i="53271"/>
  <c r="CV70" i="53271"/>
  <c r="CW70" i="53271"/>
  <c r="CX70" i="53271"/>
  <c r="CY70" i="53271"/>
  <c r="AU71" i="53271"/>
  <c r="AV71" i="53271"/>
  <c r="AW71" i="53271"/>
  <c r="AX71" i="53271"/>
  <c r="AY71" i="53271"/>
  <c r="AZ71" i="53271"/>
  <c r="BA71" i="53271"/>
  <c r="BB71" i="53271"/>
  <c r="BC71" i="53271"/>
  <c r="BD71" i="53271"/>
  <c r="BE71" i="53271"/>
  <c r="BF71" i="53271"/>
  <c r="BG71" i="53271"/>
  <c r="BH71" i="53271"/>
  <c r="BI71" i="53271"/>
  <c r="BJ71" i="53271"/>
  <c r="BK71" i="53271"/>
  <c r="BL71" i="53271"/>
  <c r="BM71" i="53271"/>
  <c r="BN71" i="53271"/>
  <c r="BO71" i="53271"/>
  <c r="BP71" i="53271"/>
  <c r="BQ71" i="53271"/>
  <c r="BR71" i="53271"/>
  <c r="BS71" i="53271"/>
  <c r="BT71" i="53271"/>
  <c r="BU71" i="53271"/>
  <c r="BV71" i="53271"/>
  <c r="BW71" i="53271"/>
  <c r="BX71" i="53271"/>
  <c r="BY71" i="53271"/>
  <c r="BZ71" i="53271"/>
  <c r="CA71" i="53271"/>
  <c r="CB71" i="53271"/>
  <c r="CC71" i="53271"/>
  <c r="CD71" i="53271"/>
  <c r="CE71" i="53271"/>
  <c r="CF71" i="53271"/>
  <c r="CG71" i="53271"/>
  <c r="CH71" i="53271"/>
  <c r="CI71" i="53271"/>
  <c r="CJ71" i="53271"/>
  <c r="CK71" i="53271"/>
  <c r="CL71" i="53271"/>
  <c r="CM71" i="53271"/>
  <c r="CN71" i="53271"/>
  <c r="CO71" i="53271"/>
  <c r="CP71" i="53271"/>
  <c r="CQ71" i="53271"/>
  <c r="CR71" i="53271"/>
  <c r="CS71" i="53271"/>
  <c r="CT71" i="53271"/>
  <c r="CU71" i="53271"/>
  <c r="CV71" i="53271"/>
  <c r="CW71" i="53271"/>
  <c r="CX71" i="53271"/>
  <c r="CY71" i="53271"/>
  <c r="AO103" i="53271"/>
  <c r="AP103" i="53271"/>
  <c r="AQ103" i="53271"/>
  <c r="AR103" i="53271"/>
  <c r="AS103" i="53271"/>
  <c r="AT103" i="53271"/>
  <c r="AU103" i="53271"/>
  <c r="AV103" i="53271"/>
  <c r="AW103" i="53271"/>
  <c r="AX103" i="53271"/>
  <c r="AY103" i="53271"/>
  <c r="AZ103" i="53271"/>
  <c r="BA103" i="53271"/>
  <c r="BB103" i="53271"/>
  <c r="BC103" i="53271"/>
  <c r="BD103" i="53271"/>
  <c r="BE103" i="53271"/>
  <c r="BF103" i="53271"/>
  <c r="BG103" i="53271"/>
  <c r="BH103" i="53271"/>
  <c r="BI103" i="53271"/>
  <c r="BJ103" i="53271"/>
  <c r="BK103" i="53271"/>
  <c r="BL103" i="53271"/>
  <c r="BM103" i="53271"/>
  <c r="BN103" i="53271"/>
  <c r="BO103" i="53271"/>
  <c r="BP103" i="53271"/>
  <c r="BQ103" i="53271"/>
  <c r="BR103" i="53271"/>
  <c r="BS103" i="53271"/>
  <c r="BT103" i="53271"/>
  <c r="BU103" i="53271"/>
  <c r="BV103" i="53271"/>
  <c r="BW103" i="53271"/>
  <c r="BX103" i="53271"/>
  <c r="BY103" i="53271"/>
  <c r="BZ103" i="53271"/>
  <c r="CA103" i="53271"/>
  <c r="CB103" i="53271"/>
  <c r="CC103" i="53271"/>
  <c r="CD103" i="53271"/>
  <c r="CE103" i="53271"/>
  <c r="CF103" i="53271"/>
  <c r="CG103" i="53271"/>
  <c r="CH103" i="53271"/>
  <c r="CI103" i="53271"/>
  <c r="CJ103" i="53271"/>
  <c r="CK103" i="53271"/>
  <c r="CL103" i="53271"/>
  <c r="CM103" i="53271"/>
  <c r="CN103" i="53271"/>
  <c r="CO103" i="53271"/>
  <c r="CP103" i="53271"/>
  <c r="CQ103" i="53271"/>
  <c r="CR103" i="53271"/>
  <c r="CS103" i="53271"/>
  <c r="AO104" i="53271"/>
  <c r="AP104" i="53271"/>
  <c r="AQ104" i="53271"/>
  <c r="AR104" i="53271"/>
  <c r="AS104" i="53271"/>
  <c r="AT104" i="53271"/>
  <c r="AU104" i="53271"/>
  <c r="AV104" i="53271"/>
  <c r="AW104" i="53271"/>
  <c r="AX104" i="53271"/>
  <c r="AY104" i="53271"/>
  <c r="AZ104" i="53271"/>
  <c r="BA104" i="53271"/>
  <c r="BB104" i="53271"/>
  <c r="BC104" i="53271"/>
  <c r="BD104" i="53271"/>
  <c r="BE104" i="53271"/>
  <c r="BF104" i="53271"/>
  <c r="BG104" i="53271"/>
  <c r="BH104" i="53271"/>
  <c r="BI104" i="53271"/>
  <c r="BJ104" i="53271"/>
  <c r="BK104" i="53271"/>
  <c r="BL104" i="53271"/>
  <c r="BM104" i="53271"/>
  <c r="BN104" i="53271"/>
  <c r="BO104" i="53271"/>
  <c r="BP104" i="53271"/>
  <c r="BQ104" i="53271"/>
  <c r="BR104" i="53271"/>
  <c r="BS104" i="53271"/>
  <c r="BT104" i="53271"/>
  <c r="BU104" i="53271"/>
  <c r="BV104" i="53271"/>
  <c r="BW104" i="53271"/>
  <c r="BX104" i="53271"/>
  <c r="BY104" i="53271"/>
  <c r="BZ104" i="53271"/>
  <c r="CA104" i="53271"/>
  <c r="CB104" i="53271"/>
  <c r="CC104" i="53271"/>
  <c r="CD104" i="53271"/>
  <c r="CE104" i="53271"/>
  <c r="CF104" i="53271"/>
  <c r="CG104" i="53271"/>
  <c r="CH104" i="53271"/>
  <c r="CI104" i="53271"/>
  <c r="CJ104" i="53271"/>
  <c r="CK104" i="53271"/>
  <c r="CL104" i="53271"/>
  <c r="CM104" i="53271"/>
  <c r="CN104" i="53271"/>
  <c r="CO104" i="53271"/>
  <c r="CP104" i="53271"/>
  <c r="CQ104" i="53271"/>
  <c r="CR104" i="53271"/>
  <c r="CS104" i="53271"/>
  <c r="AO105" i="53271"/>
  <c r="AP105" i="53271"/>
  <c r="AQ105" i="53271"/>
  <c r="AR105" i="53271"/>
  <c r="AS105" i="53271"/>
  <c r="AT105" i="53271"/>
  <c r="AU105" i="53271"/>
  <c r="AV105" i="53271"/>
  <c r="AW105" i="53271"/>
  <c r="AX105" i="53271"/>
  <c r="AY105" i="53271"/>
  <c r="AZ105" i="53271"/>
  <c r="BA105" i="53271"/>
  <c r="BB105" i="53271"/>
  <c r="BC105" i="53271"/>
  <c r="BD105" i="53271"/>
  <c r="BE105" i="53271"/>
  <c r="BF105" i="53271"/>
  <c r="BG105" i="53271"/>
  <c r="BH105" i="53271"/>
  <c r="BI105" i="53271"/>
  <c r="BJ105" i="53271"/>
  <c r="BK105" i="53271"/>
  <c r="BL105" i="53271"/>
  <c r="BM105" i="53271"/>
  <c r="BN105" i="53271"/>
  <c r="BO105" i="53271"/>
  <c r="BP105" i="53271"/>
  <c r="BQ105" i="53271"/>
  <c r="BR105" i="53271"/>
  <c r="BS105" i="53271"/>
  <c r="BT105" i="53271"/>
  <c r="BU105" i="53271"/>
  <c r="BV105" i="53271"/>
  <c r="BW105" i="53271"/>
  <c r="BX105" i="53271"/>
  <c r="BY105" i="53271"/>
  <c r="BZ105" i="53271"/>
  <c r="CA105" i="53271"/>
  <c r="CB105" i="53271"/>
  <c r="CC105" i="53271"/>
  <c r="CD105" i="53271"/>
  <c r="CE105" i="53271"/>
  <c r="CF105" i="53271"/>
  <c r="CG105" i="53271"/>
  <c r="CH105" i="53271"/>
  <c r="CI105" i="53271"/>
  <c r="CJ105" i="53271"/>
  <c r="CK105" i="53271"/>
  <c r="CL105" i="53271"/>
  <c r="CM105" i="53271"/>
  <c r="CN105" i="53271"/>
  <c r="CO105" i="53271"/>
  <c r="CP105" i="53271"/>
  <c r="CQ105" i="53271"/>
  <c r="CR105" i="53271"/>
  <c r="CS105" i="53271"/>
  <c r="AO106" i="53271"/>
  <c r="AP106" i="53271"/>
  <c r="AQ106" i="53271"/>
  <c r="AR106" i="53271"/>
  <c r="AS106" i="53271"/>
  <c r="AT106" i="53271"/>
  <c r="AU106" i="53271"/>
  <c r="AV106" i="53271"/>
  <c r="AW106" i="53271"/>
  <c r="AX106" i="53271"/>
  <c r="AY106" i="53271"/>
  <c r="AZ106" i="53271"/>
  <c r="BA106" i="53271"/>
  <c r="BB106" i="53271"/>
  <c r="BC106" i="53271"/>
  <c r="BD106" i="53271"/>
  <c r="BE106" i="53271"/>
  <c r="BF106" i="53271"/>
  <c r="BG106" i="53271"/>
  <c r="BH106" i="53271"/>
  <c r="BI106" i="53271"/>
  <c r="BJ106" i="53271"/>
  <c r="BK106" i="53271"/>
  <c r="BL106" i="53271"/>
  <c r="BM106" i="53271"/>
  <c r="BN106" i="53271"/>
  <c r="BO106" i="53271"/>
  <c r="BP106" i="53271"/>
  <c r="BQ106" i="53271"/>
  <c r="BR106" i="53271"/>
  <c r="BS106" i="53271"/>
  <c r="BT106" i="53271"/>
  <c r="BU106" i="53271"/>
  <c r="BV106" i="53271"/>
  <c r="BW106" i="53271"/>
  <c r="BX106" i="53271"/>
  <c r="BY106" i="53271"/>
  <c r="BZ106" i="53271"/>
  <c r="CA106" i="53271"/>
  <c r="CB106" i="53271"/>
  <c r="CC106" i="53271"/>
  <c r="CD106" i="53271"/>
  <c r="CE106" i="53271"/>
  <c r="CF106" i="53271"/>
  <c r="CG106" i="53271"/>
  <c r="CH106" i="53271"/>
  <c r="CI106" i="53271"/>
  <c r="CJ106" i="53271"/>
  <c r="CK106" i="53271"/>
  <c r="CL106" i="53271"/>
  <c r="CM106" i="53271"/>
  <c r="CN106" i="53271"/>
  <c r="CO106" i="53271"/>
  <c r="CP106" i="53271"/>
  <c r="CQ106" i="53271"/>
  <c r="CR106" i="53271"/>
  <c r="CS106" i="53271"/>
  <c r="AO107" i="53271"/>
  <c r="AP107" i="53271"/>
  <c r="AQ107" i="53271"/>
  <c r="AR107" i="53271"/>
  <c r="AS107" i="53271"/>
  <c r="AT107" i="53271"/>
  <c r="AU107" i="53271"/>
  <c r="AV107" i="53271"/>
  <c r="AW107" i="53271"/>
  <c r="AX107" i="53271"/>
  <c r="AY107" i="53271"/>
  <c r="AZ107" i="53271"/>
  <c r="BA107" i="53271"/>
  <c r="BB107" i="53271"/>
  <c r="BC107" i="53271"/>
  <c r="BD107" i="53271"/>
  <c r="BE107" i="53271"/>
  <c r="BF107" i="53271"/>
  <c r="BG107" i="53271"/>
  <c r="BH107" i="53271"/>
  <c r="BI107" i="53271"/>
  <c r="BJ107" i="53271"/>
  <c r="BK107" i="53271"/>
  <c r="BL107" i="53271"/>
  <c r="BM107" i="53271"/>
  <c r="BN107" i="53271"/>
  <c r="BO107" i="53271"/>
  <c r="BP107" i="53271"/>
  <c r="BQ107" i="53271"/>
  <c r="BR107" i="53271"/>
  <c r="BS107" i="53271"/>
  <c r="BT107" i="53271"/>
  <c r="BU107" i="53271"/>
  <c r="BV107" i="53271"/>
  <c r="BW107" i="53271"/>
  <c r="BX107" i="53271"/>
  <c r="BY107" i="53271"/>
  <c r="BZ107" i="53271"/>
  <c r="CA107" i="53271"/>
  <c r="CB107" i="53271"/>
  <c r="CC107" i="53271"/>
  <c r="CD107" i="53271"/>
  <c r="CE107" i="53271"/>
  <c r="CF107" i="53271"/>
  <c r="CG107" i="53271"/>
  <c r="CH107" i="53271"/>
  <c r="CI107" i="53271"/>
  <c r="CJ107" i="53271"/>
  <c r="CK107" i="53271"/>
  <c r="CL107" i="53271"/>
  <c r="CM107" i="53271"/>
  <c r="CN107" i="53271"/>
  <c r="CO107" i="53271"/>
  <c r="CP107" i="53271"/>
  <c r="CQ107" i="53271"/>
  <c r="CR107" i="53271"/>
  <c r="CS107" i="53271"/>
  <c r="AO108" i="53271"/>
  <c r="AP108" i="53271"/>
  <c r="AQ108" i="53271"/>
  <c r="AR108" i="53271"/>
  <c r="AS108" i="53271"/>
  <c r="AT108" i="53271"/>
  <c r="AU108" i="53271"/>
  <c r="AV108" i="53271"/>
  <c r="AW108" i="53271"/>
  <c r="AX108" i="53271"/>
  <c r="AY108" i="53271"/>
  <c r="AZ108" i="53271"/>
  <c r="BA108" i="53271"/>
  <c r="BB108" i="53271"/>
  <c r="BC108" i="53271"/>
  <c r="BD108" i="53271"/>
  <c r="BE108" i="53271"/>
  <c r="BF108" i="53271"/>
  <c r="BG108" i="53271"/>
  <c r="BH108" i="53271"/>
  <c r="BI108" i="53271"/>
  <c r="BJ108" i="53271"/>
  <c r="BK108" i="53271"/>
  <c r="BL108" i="53271"/>
  <c r="BM108" i="53271"/>
  <c r="BN108" i="53271"/>
  <c r="BO108" i="53271"/>
  <c r="BP108" i="53271"/>
  <c r="BQ108" i="53271"/>
  <c r="BR108" i="53271"/>
  <c r="BS108" i="53271"/>
  <c r="BT108" i="53271"/>
  <c r="BU108" i="53271"/>
  <c r="BV108" i="53271"/>
  <c r="BW108" i="53271"/>
  <c r="BX108" i="53271"/>
  <c r="BY108" i="53271"/>
  <c r="BZ108" i="53271"/>
  <c r="CA108" i="53271"/>
  <c r="CB108" i="53271"/>
  <c r="CC108" i="53271"/>
  <c r="CD108" i="53271"/>
  <c r="CE108" i="53271"/>
  <c r="CF108" i="53271"/>
  <c r="CG108" i="53271"/>
  <c r="CH108" i="53271"/>
  <c r="CI108" i="53271"/>
  <c r="CJ108" i="53271"/>
  <c r="CK108" i="53271"/>
  <c r="CL108" i="53271"/>
  <c r="CM108" i="53271"/>
  <c r="CN108" i="53271"/>
  <c r="CO108" i="53271"/>
  <c r="CP108" i="53271"/>
  <c r="CQ108" i="53271"/>
  <c r="CR108" i="53271"/>
  <c r="CS108" i="53271"/>
  <c r="AO109" i="53271"/>
  <c r="AP109" i="53271"/>
  <c r="AQ109" i="53271"/>
  <c r="AR109" i="53271"/>
  <c r="AS109" i="53271"/>
  <c r="AT109" i="53271"/>
  <c r="AU109" i="53271"/>
  <c r="AV109" i="53271"/>
  <c r="AW109" i="53271"/>
  <c r="AX109" i="53271"/>
  <c r="AY109" i="53271"/>
  <c r="AZ109" i="53271"/>
  <c r="BA109" i="53271"/>
  <c r="BB109" i="53271"/>
  <c r="BC109" i="53271"/>
  <c r="BD109" i="53271"/>
  <c r="BE109" i="53271"/>
  <c r="BF109" i="53271"/>
  <c r="BG109" i="53271"/>
  <c r="BH109" i="53271"/>
  <c r="BI109" i="53271"/>
  <c r="BJ109" i="53271"/>
  <c r="BK109" i="53271"/>
  <c r="BL109" i="53271"/>
  <c r="BM109" i="53271"/>
  <c r="BN109" i="53271"/>
  <c r="BO109" i="53271"/>
  <c r="BP109" i="53271"/>
  <c r="BQ109" i="53271"/>
  <c r="BR109" i="53271"/>
  <c r="BS109" i="53271"/>
  <c r="BT109" i="53271"/>
  <c r="BU109" i="53271"/>
  <c r="BV109" i="53271"/>
  <c r="BW109" i="53271"/>
  <c r="BX109" i="53271"/>
  <c r="BY109" i="53271"/>
  <c r="BZ109" i="53271"/>
  <c r="CA109" i="53271"/>
  <c r="CB109" i="53271"/>
  <c r="CC109" i="53271"/>
  <c r="CD109" i="53271"/>
  <c r="CE109" i="53271"/>
  <c r="CF109" i="53271"/>
  <c r="CG109" i="53271"/>
  <c r="CH109" i="53271"/>
  <c r="CI109" i="53271"/>
  <c r="CJ109" i="53271"/>
  <c r="CK109" i="53271"/>
  <c r="CL109" i="53271"/>
  <c r="CM109" i="53271"/>
  <c r="CN109" i="53271"/>
  <c r="CO109" i="53271"/>
  <c r="CP109" i="53271"/>
  <c r="CQ109" i="53271"/>
  <c r="CR109" i="53271"/>
  <c r="CS109" i="53271"/>
  <c r="AO110" i="53271"/>
  <c r="AP110" i="53271"/>
  <c r="AQ110" i="53271"/>
  <c r="AR110" i="53271"/>
  <c r="AS110" i="53271"/>
  <c r="AT110" i="53271"/>
  <c r="AU110" i="53271"/>
  <c r="AV110" i="53271"/>
  <c r="AW110" i="53271"/>
  <c r="AX110" i="53271"/>
  <c r="AY110" i="53271"/>
  <c r="AZ110" i="53271"/>
  <c r="BA110" i="53271"/>
  <c r="BB110" i="53271"/>
  <c r="BC110" i="53271"/>
  <c r="BD110" i="53271"/>
  <c r="BE110" i="53271"/>
  <c r="BF110" i="53271"/>
  <c r="BG110" i="53271"/>
  <c r="BH110" i="53271"/>
  <c r="BI110" i="53271"/>
  <c r="BJ110" i="53271"/>
  <c r="BK110" i="53271"/>
  <c r="BL110" i="53271"/>
  <c r="BM110" i="53271"/>
  <c r="BN110" i="53271"/>
  <c r="BO110" i="53271"/>
  <c r="BP110" i="53271"/>
  <c r="BQ110" i="53271"/>
  <c r="BR110" i="53271"/>
  <c r="BS110" i="53271"/>
  <c r="BT110" i="53271"/>
  <c r="BU110" i="53271"/>
  <c r="BV110" i="53271"/>
  <c r="BW110" i="53271"/>
  <c r="BX110" i="53271"/>
  <c r="BY110" i="53271"/>
  <c r="BZ110" i="53271"/>
  <c r="CA110" i="53271"/>
  <c r="CB110" i="53271"/>
  <c r="CC110" i="53271"/>
  <c r="CD110" i="53271"/>
  <c r="CE110" i="53271"/>
  <c r="CF110" i="53271"/>
  <c r="CG110" i="53271"/>
  <c r="CH110" i="53271"/>
  <c r="CI110" i="53271"/>
  <c r="CJ110" i="53271"/>
  <c r="CK110" i="53271"/>
  <c r="CL110" i="53271"/>
  <c r="CM110" i="53271"/>
  <c r="CN110" i="53271"/>
  <c r="CO110" i="53271"/>
  <c r="CP110" i="53271"/>
  <c r="CQ110" i="53271"/>
  <c r="CR110" i="53271"/>
  <c r="CS110" i="53271"/>
  <c r="AO111" i="53271"/>
  <c r="AP111" i="53271"/>
  <c r="AQ111" i="53271"/>
  <c r="AR111" i="53271"/>
  <c r="AS111" i="53271"/>
  <c r="AT111" i="53271"/>
  <c r="AU111" i="53271"/>
  <c r="AV111" i="53271"/>
  <c r="AW111" i="53271"/>
  <c r="AX111" i="53271"/>
  <c r="AY111" i="53271"/>
  <c r="AZ111" i="53271"/>
  <c r="BA111" i="53271"/>
  <c r="BB111" i="53271"/>
  <c r="BC111" i="53271"/>
  <c r="BD111" i="53271"/>
  <c r="BE111" i="53271"/>
  <c r="BF111" i="53271"/>
  <c r="BG111" i="53271"/>
  <c r="BH111" i="53271"/>
  <c r="BI111" i="53271"/>
  <c r="BJ111" i="53271"/>
  <c r="BK111" i="53271"/>
  <c r="BL111" i="53271"/>
  <c r="BM111" i="53271"/>
  <c r="BN111" i="53271"/>
  <c r="BO111" i="53271"/>
  <c r="BP111" i="53271"/>
  <c r="BQ111" i="53271"/>
  <c r="BR111" i="53271"/>
  <c r="BS111" i="53271"/>
  <c r="BT111" i="53271"/>
  <c r="BU111" i="53271"/>
  <c r="BV111" i="53271"/>
  <c r="BW111" i="53271"/>
  <c r="BX111" i="53271"/>
  <c r="BY111" i="53271"/>
  <c r="BZ111" i="53271"/>
  <c r="CA111" i="53271"/>
  <c r="CB111" i="53271"/>
  <c r="CC111" i="53271"/>
  <c r="CD111" i="53271"/>
  <c r="CE111" i="53271"/>
  <c r="CF111" i="53271"/>
  <c r="CG111" i="53271"/>
  <c r="CH111" i="53271"/>
  <c r="CI111" i="53271"/>
  <c r="CJ111" i="53271"/>
  <c r="CK111" i="53271"/>
  <c r="CL111" i="53271"/>
  <c r="CM111" i="53271"/>
  <c r="CN111" i="53271"/>
  <c r="CO111" i="53271"/>
  <c r="CP111" i="53271"/>
  <c r="CQ111" i="53271"/>
  <c r="CR111" i="53271"/>
  <c r="CS111" i="53271"/>
  <c r="AO112" i="53271"/>
  <c r="AP112" i="53271"/>
  <c r="AQ112" i="53271"/>
  <c r="AR112" i="53271"/>
  <c r="AS112" i="53271"/>
  <c r="AT112" i="53271"/>
  <c r="AU112" i="53271"/>
  <c r="AV112" i="53271"/>
  <c r="AW112" i="53271"/>
  <c r="AX112" i="53271"/>
  <c r="AY112" i="53271"/>
  <c r="AZ112" i="53271"/>
  <c r="BA112" i="53271"/>
  <c r="BB112" i="53271"/>
  <c r="BC112" i="53271"/>
  <c r="BD112" i="53271"/>
  <c r="BE112" i="53271"/>
  <c r="BF112" i="53271"/>
  <c r="BG112" i="53271"/>
  <c r="BH112" i="53271"/>
  <c r="BI112" i="53271"/>
  <c r="BJ112" i="53271"/>
  <c r="BK112" i="53271"/>
  <c r="BL112" i="53271"/>
  <c r="BM112" i="53271"/>
  <c r="BN112" i="53271"/>
  <c r="BO112" i="53271"/>
  <c r="BP112" i="53271"/>
  <c r="BQ112" i="53271"/>
  <c r="BR112" i="53271"/>
  <c r="BS112" i="53271"/>
  <c r="BT112" i="53271"/>
  <c r="BU112" i="53271"/>
  <c r="BV112" i="53271"/>
  <c r="BW112" i="53271"/>
  <c r="BX112" i="53271"/>
  <c r="BY112" i="53271"/>
  <c r="BZ112" i="53271"/>
  <c r="CA112" i="53271"/>
  <c r="CB112" i="53271"/>
  <c r="CC112" i="53271"/>
  <c r="CD112" i="53271"/>
  <c r="CE112" i="53271"/>
  <c r="CF112" i="53271"/>
  <c r="CG112" i="53271"/>
  <c r="CH112" i="53271"/>
  <c r="CI112" i="53271"/>
  <c r="CJ112" i="53271"/>
  <c r="CK112" i="53271"/>
  <c r="CL112" i="53271"/>
  <c r="CM112" i="53271"/>
  <c r="CN112" i="53271"/>
  <c r="CO112" i="53271"/>
  <c r="CP112" i="53271"/>
  <c r="CQ112" i="53271"/>
  <c r="CR112" i="53271"/>
  <c r="CS112" i="53271"/>
  <c r="C127" i="53271"/>
  <c r="D127" i="53271"/>
  <c r="E127" i="53271"/>
  <c r="F127" i="53271"/>
  <c r="G127" i="53271"/>
  <c r="AO113" i="53271"/>
  <c r="AP113" i="53271"/>
  <c r="AQ113" i="53271"/>
  <c r="AR113" i="53271"/>
  <c r="AS113" i="53271"/>
  <c r="AT113" i="53271"/>
  <c r="AU113" i="53271"/>
  <c r="AV113" i="53271"/>
  <c r="AW113" i="53271"/>
  <c r="AX113" i="53271"/>
  <c r="AY113" i="53271"/>
  <c r="AZ113" i="53271"/>
  <c r="BA113" i="53271"/>
  <c r="BB113" i="53271"/>
  <c r="BC113" i="53271"/>
  <c r="BD113" i="53271"/>
  <c r="BE113" i="53271"/>
  <c r="BF113" i="53271"/>
  <c r="BG113" i="53271"/>
  <c r="BH113" i="53271"/>
  <c r="BI113" i="53271"/>
  <c r="BJ113" i="53271"/>
  <c r="BK113" i="53271"/>
  <c r="BL113" i="53271"/>
  <c r="BM113" i="53271"/>
  <c r="BN113" i="53271"/>
  <c r="BO113" i="53271"/>
  <c r="BP113" i="53271"/>
  <c r="BQ113" i="53271"/>
  <c r="BR113" i="53271"/>
  <c r="BS113" i="53271"/>
  <c r="BT113" i="53271"/>
  <c r="BU113" i="53271"/>
  <c r="BV113" i="53271"/>
  <c r="BW113" i="53271"/>
  <c r="BX113" i="53271"/>
  <c r="BY113" i="53271"/>
  <c r="BZ113" i="53271"/>
  <c r="CA113" i="53271"/>
  <c r="CB113" i="53271"/>
  <c r="CC113" i="53271"/>
  <c r="CD113" i="53271"/>
  <c r="CE113" i="53271"/>
  <c r="CF113" i="53271"/>
  <c r="CG113" i="53271"/>
  <c r="CH113" i="53271"/>
  <c r="CI113" i="53271"/>
  <c r="CJ113" i="53271"/>
  <c r="CK113" i="53271"/>
  <c r="CL113" i="53271"/>
  <c r="CM113" i="53271"/>
  <c r="CN113" i="53271"/>
  <c r="CO113" i="53271"/>
  <c r="CP113" i="53271"/>
  <c r="CQ113" i="53271"/>
  <c r="CR113" i="53271"/>
  <c r="CS113" i="53271"/>
  <c r="C128" i="53271"/>
  <c r="D128" i="53271"/>
  <c r="E128" i="53271"/>
  <c r="F128" i="53271"/>
  <c r="G128" i="53271"/>
  <c r="AO114" i="53271"/>
  <c r="AP114" i="53271"/>
  <c r="AQ114" i="53271"/>
  <c r="AR114" i="53271"/>
  <c r="AS114" i="53271"/>
  <c r="AT114" i="53271"/>
  <c r="AU114" i="53271"/>
  <c r="AV114" i="53271"/>
  <c r="AW114" i="53271"/>
  <c r="AX114" i="53271"/>
  <c r="AY114" i="53271"/>
  <c r="AZ114" i="53271"/>
  <c r="BA114" i="53271"/>
  <c r="BB114" i="53271"/>
  <c r="BC114" i="53271"/>
  <c r="BD114" i="53271"/>
  <c r="BE114" i="53271"/>
  <c r="BF114" i="53271"/>
  <c r="BG114" i="53271"/>
  <c r="BH114" i="53271"/>
  <c r="BI114" i="53271"/>
  <c r="BJ114" i="53271"/>
  <c r="BK114" i="53271"/>
  <c r="BL114" i="53271"/>
  <c r="BM114" i="53271"/>
  <c r="BN114" i="53271"/>
  <c r="BO114" i="53271"/>
  <c r="BP114" i="53271"/>
  <c r="BQ114" i="53271"/>
  <c r="BR114" i="53271"/>
  <c r="BS114" i="53271"/>
  <c r="BT114" i="53271"/>
  <c r="BU114" i="53271"/>
  <c r="BV114" i="53271"/>
  <c r="BW114" i="53271"/>
  <c r="BX114" i="53271"/>
  <c r="BY114" i="53271"/>
  <c r="BZ114" i="53271"/>
  <c r="CA114" i="53271"/>
  <c r="CB114" i="53271"/>
  <c r="CC114" i="53271"/>
  <c r="CD114" i="53271"/>
  <c r="CE114" i="53271"/>
  <c r="CF114" i="53271"/>
  <c r="CG114" i="53271"/>
  <c r="CH114" i="53271"/>
  <c r="CI114" i="53271"/>
  <c r="CJ114" i="53271"/>
  <c r="CK114" i="53271"/>
  <c r="CL114" i="53271"/>
  <c r="CM114" i="53271"/>
  <c r="CN114" i="53271"/>
  <c r="CO114" i="53271"/>
  <c r="CP114" i="53271"/>
  <c r="CQ114" i="53271"/>
  <c r="CR114" i="53271"/>
  <c r="CS114" i="53271"/>
  <c r="C129" i="53271"/>
  <c r="D129" i="53271"/>
  <c r="E129" i="53271"/>
  <c r="F129" i="53271"/>
  <c r="G129" i="53271"/>
  <c r="AO115" i="53271"/>
  <c r="AP115" i="53271"/>
  <c r="AQ115" i="53271"/>
  <c r="AR115" i="53271"/>
  <c r="AS115" i="53271"/>
  <c r="AT115" i="53271"/>
  <c r="AU115" i="53271"/>
  <c r="AV115" i="53271"/>
  <c r="AW115" i="53271"/>
  <c r="AX115" i="53271"/>
  <c r="AY115" i="53271"/>
  <c r="AZ115" i="53271"/>
  <c r="BA115" i="53271"/>
  <c r="BB115" i="53271"/>
  <c r="BC115" i="53271"/>
  <c r="BD115" i="53271"/>
  <c r="BE115" i="53271"/>
  <c r="BF115" i="53271"/>
  <c r="BG115" i="53271"/>
  <c r="BH115" i="53271"/>
  <c r="BI115" i="53271"/>
  <c r="BJ115" i="53271"/>
  <c r="BK115" i="53271"/>
  <c r="BL115" i="53271"/>
  <c r="BM115" i="53271"/>
  <c r="BN115" i="53271"/>
  <c r="BO115" i="53271"/>
  <c r="BP115" i="53271"/>
  <c r="BQ115" i="53271"/>
  <c r="BR115" i="53271"/>
  <c r="BS115" i="53271"/>
  <c r="BT115" i="53271"/>
  <c r="BU115" i="53271"/>
  <c r="BV115" i="53271"/>
  <c r="BW115" i="53271"/>
  <c r="BX115" i="53271"/>
  <c r="BY115" i="53271"/>
  <c r="BZ115" i="53271"/>
  <c r="CA115" i="53271"/>
  <c r="CB115" i="53271"/>
  <c r="CC115" i="53271"/>
  <c r="CD115" i="53271"/>
  <c r="CE115" i="53271"/>
  <c r="CF115" i="53271"/>
  <c r="CG115" i="53271"/>
  <c r="CH115" i="53271"/>
  <c r="CI115" i="53271"/>
  <c r="CJ115" i="53271"/>
  <c r="CK115" i="53271"/>
  <c r="CL115" i="53271"/>
  <c r="CM115" i="53271"/>
  <c r="CN115" i="53271"/>
  <c r="CO115" i="53271"/>
  <c r="CP115" i="53271"/>
  <c r="CQ115" i="53271"/>
  <c r="CR115" i="53271"/>
  <c r="CS115" i="53271"/>
  <c r="C130" i="53271"/>
  <c r="D130" i="53271"/>
  <c r="E130" i="53271"/>
  <c r="F130" i="53271"/>
  <c r="G130" i="53271"/>
  <c r="AO116" i="53271"/>
  <c r="AP116" i="53271"/>
  <c r="AQ116" i="53271"/>
  <c r="AR116" i="53271"/>
  <c r="AS116" i="53271"/>
  <c r="AT116" i="53271"/>
  <c r="AU116" i="53271"/>
  <c r="AV116" i="53271"/>
  <c r="AW116" i="53271"/>
  <c r="AX116" i="53271"/>
  <c r="AY116" i="53271"/>
  <c r="AZ116" i="53271"/>
  <c r="BA116" i="53271"/>
  <c r="BB116" i="53271"/>
  <c r="BC116" i="53271"/>
  <c r="BD116" i="53271"/>
  <c r="BE116" i="53271"/>
  <c r="BF116" i="53271"/>
  <c r="BG116" i="53271"/>
  <c r="BH116" i="53271"/>
  <c r="BI116" i="53271"/>
  <c r="BJ116" i="53271"/>
  <c r="BK116" i="53271"/>
  <c r="BL116" i="53271"/>
  <c r="BM116" i="53271"/>
  <c r="BN116" i="53271"/>
  <c r="BO116" i="53271"/>
  <c r="BP116" i="53271"/>
  <c r="BQ116" i="53271"/>
  <c r="BR116" i="53271"/>
  <c r="BS116" i="53271"/>
  <c r="BT116" i="53271"/>
  <c r="BU116" i="53271"/>
  <c r="BV116" i="53271"/>
  <c r="BW116" i="53271"/>
  <c r="BX116" i="53271"/>
  <c r="BY116" i="53271"/>
  <c r="BZ116" i="53271"/>
  <c r="CA116" i="53271"/>
  <c r="CB116" i="53271"/>
  <c r="CC116" i="53271"/>
  <c r="CD116" i="53271"/>
  <c r="CE116" i="53271"/>
  <c r="CF116" i="53271"/>
  <c r="CG116" i="53271"/>
  <c r="CH116" i="53271"/>
  <c r="CI116" i="53271"/>
  <c r="CJ116" i="53271"/>
  <c r="CK116" i="53271"/>
  <c r="CL116" i="53271"/>
  <c r="CM116" i="53271"/>
  <c r="CN116" i="53271"/>
  <c r="CO116" i="53271"/>
  <c r="CP116" i="53271"/>
  <c r="CQ116" i="53271"/>
  <c r="CR116" i="53271"/>
  <c r="CS116" i="53271"/>
  <c r="C131" i="53271"/>
  <c r="D131" i="53271"/>
  <c r="E131" i="53271"/>
  <c r="F131" i="53271"/>
  <c r="G131" i="53271"/>
  <c r="C132" i="53271"/>
  <c r="F132" i="53271"/>
  <c r="G132" i="53271"/>
  <c r="AC103" i="1" l="1"/>
  <c r="AC95" i="1"/>
  <c r="AC107" i="1"/>
  <c r="AC113" i="1"/>
  <c r="AC116" i="1"/>
  <c r="AC99" i="1"/>
  <c r="AC138" i="1"/>
  <c r="AC97" i="1"/>
  <c r="AC128" i="1"/>
  <c r="AC109" i="1"/>
  <c r="AC81" i="1"/>
  <c r="AC140" i="1"/>
  <c r="AC132" i="1"/>
  <c r="AC115" i="1"/>
  <c r="AC112" i="1"/>
  <c r="AC118" i="1"/>
  <c r="AC110" i="1"/>
  <c r="AC100" i="1"/>
  <c r="AC91" i="1"/>
  <c r="AC130" i="1"/>
  <c r="AC124" i="1"/>
  <c r="AC49" i="1"/>
  <c r="AC144" i="1"/>
  <c r="AC136" i="1"/>
  <c r="AC52" i="1"/>
  <c r="AC101" i="1"/>
  <c r="AC131" i="1"/>
  <c r="AC142" i="1"/>
  <c r="AC134" i="1"/>
  <c r="AC117" i="1"/>
  <c r="AC89" i="1"/>
  <c r="AC59" i="1"/>
  <c r="AC51" i="1"/>
  <c r="AC43" i="1"/>
  <c r="AC35" i="1"/>
  <c r="AC27" i="1"/>
  <c r="AC19" i="1"/>
  <c r="AC33" i="1"/>
  <c r="H99" i="1"/>
  <c r="H100" i="1"/>
  <c r="AC83" i="1"/>
  <c r="AC75" i="1"/>
  <c r="H96" i="1"/>
  <c r="AC63" i="1"/>
  <c r="AC17" i="1"/>
  <c r="AC139" i="1"/>
  <c r="AC20" i="1"/>
  <c r="AC55" i="1"/>
  <c r="AC31" i="1"/>
  <c r="AC23" i="1"/>
  <c r="AC94" i="1"/>
  <c r="AC143" i="1"/>
  <c r="AC127" i="1"/>
  <c r="AC88" i="1"/>
  <c r="AC121" i="1"/>
  <c r="AC105" i="1"/>
  <c r="AC98" i="1"/>
  <c r="AC56" i="1"/>
  <c r="AC40" i="1"/>
  <c r="AC24" i="1"/>
  <c r="AC141" i="1"/>
  <c r="AC125" i="1"/>
  <c r="AC78" i="1"/>
  <c r="AC135" i="1"/>
  <c r="AC119" i="1"/>
  <c r="AC65" i="1"/>
  <c r="AC96" i="1"/>
  <c r="AC72" i="1"/>
  <c r="AC84" i="1"/>
  <c r="AC67" i="1"/>
  <c r="AC87" i="1"/>
  <c r="AC73" i="1"/>
  <c r="AC62" i="1"/>
  <c r="AC79" i="1"/>
  <c r="AC68" i="1"/>
  <c r="AC71" i="1"/>
  <c r="AC57" i="1"/>
  <c r="H97" i="1"/>
  <c r="AC46" i="1"/>
  <c r="H87" i="1"/>
  <c r="AC41" i="1"/>
  <c r="AC30" i="1"/>
  <c r="AC47" i="1"/>
  <c r="AC36" i="1"/>
  <c r="E105" i="1"/>
  <c r="AC39" i="1"/>
  <c r="AC25" i="1"/>
  <c r="H84" i="1"/>
  <c r="H82" i="1"/>
  <c r="AC85" i="1"/>
  <c r="AC69" i="1"/>
  <c r="AC53" i="1"/>
  <c r="AC21" i="1"/>
  <c r="E38" i="1"/>
  <c r="E37" i="1"/>
  <c r="AC37" i="1"/>
  <c r="E35" i="1"/>
  <c r="F105" i="1"/>
  <c r="AC86" i="1"/>
  <c r="AC80" i="1"/>
  <c r="AC77" i="1"/>
  <c r="AC76" i="1"/>
  <c r="AC70" i="1"/>
  <c r="AC64" i="1"/>
  <c r="AC61" i="1"/>
  <c r="AC60" i="1"/>
  <c r="AC54" i="1"/>
  <c r="AC48" i="1"/>
  <c r="AC45" i="1"/>
  <c r="AC44" i="1"/>
  <c r="AC38" i="1"/>
  <c r="AC32" i="1"/>
  <c r="AC29" i="1"/>
  <c r="AC28" i="1"/>
  <c r="AC22" i="1"/>
  <c r="C38" i="1"/>
  <c r="E39" i="1"/>
  <c r="AC90" i="1"/>
  <c r="C37" i="1"/>
  <c r="AC82" i="1"/>
  <c r="AC74" i="1"/>
  <c r="AC66" i="1"/>
  <c r="AC58" i="1"/>
  <c r="AC50" i="1"/>
  <c r="AC42" i="1"/>
  <c r="AC34" i="1"/>
  <c r="AC26" i="1"/>
  <c r="AC18" i="1"/>
  <c r="C39" i="1"/>
  <c r="C35" i="1"/>
  <c r="E40" i="1"/>
  <c r="E36" i="1"/>
  <c r="C34" i="1"/>
  <c r="AC16" i="1"/>
  <c r="C40" i="1"/>
  <c r="C36" i="1"/>
  <c r="E34" i="1"/>
  <c r="H105" i="1" l="1"/>
  <c r="F34" i="1"/>
  <c r="B82" i="1" l="1"/>
  <c r="B105" i="1" l="1"/>
  <c r="AG107" i="1" l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CD107" i="1"/>
  <c r="CE107" i="1"/>
  <c r="CF107" i="1"/>
  <c r="CG107" i="1"/>
  <c r="CH107" i="1"/>
  <c r="CI107" i="1"/>
  <c r="CJ107" i="1"/>
  <c r="CK107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CE108" i="1"/>
  <c r="CF108" i="1"/>
  <c r="CG108" i="1"/>
  <c r="CH108" i="1"/>
  <c r="CI108" i="1"/>
  <c r="CJ108" i="1"/>
  <c r="CK108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CE109" i="1"/>
  <c r="CF109" i="1"/>
  <c r="CG109" i="1"/>
  <c r="CH109" i="1"/>
  <c r="CI109" i="1"/>
  <c r="CJ109" i="1"/>
  <c r="CK109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CE110" i="1"/>
  <c r="CF110" i="1"/>
  <c r="CG110" i="1"/>
  <c r="CH110" i="1"/>
  <c r="CI110" i="1"/>
  <c r="CJ110" i="1"/>
  <c r="CK110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CE111" i="1"/>
  <c r="CF111" i="1"/>
  <c r="CG111" i="1"/>
  <c r="CH111" i="1"/>
  <c r="CI111" i="1"/>
  <c r="CJ111" i="1"/>
  <c r="CK111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CE112" i="1"/>
  <c r="CF112" i="1"/>
  <c r="CG112" i="1"/>
  <c r="CH112" i="1"/>
  <c r="CI112" i="1"/>
  <c r="CJ112" i="1"/>
  <c r="CK112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CE113" i="1"/>
  <c r="CF113" i="1"/>
  <c r="CG113" i="1"/>
  <c r="CH113" i="1"/>
  <c r="CI113" i="1"/>
  <c r="CJ113" i="1"/>
  <c r="CK113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CE114" i="1"/>
  <c r="CF114" i="1"/>
  <c r="CG114" i="1"/>
  <c r="CH114" i="1"/>
  <c r="CI114" i="1"/>
  <c r="CJ114" i="1"/>
  <c r="CK114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CE115" i="1"/>
  <c r="CF115" i="1"/>
  <c r="CG115" i="1"/>
  <c r="CH115" i="1"/>
  <c r="CI115" i="1"/>
  <c r="CJ115" i="1"/>
  <c r="CK115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CE116" i="1"/>
  <c r="CF116" i="1"/>
  <c r="CG116" i="1"/>
  <c r="CH116" i="1"/>
  <c r="CI116" i="1"/>
  <c r="CJ116" i="1"/>
  <c r="CK116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CE117" i="1"/>
  <c r="CF117" i="1"/>
  <c r="CG117" i="1"/>
  <c r="CH117" i="1"/>
  <c r="CI117" i="1"/>
  <c r="CJ117" i="1"/>
  <c r="CK117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CE118" i="1"/>
  <c r="CF118" i="1"/>
  <c r="CG118" i="1"/>
  <c r="CH118" i="1"/>
  <c r="CI118" i="1"/>
  <c r="CJ118" i="1"/>
  <c r="CK118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CE119" i="1"/>
  <c r="CF119" i="1"/>
  <c r="CG119" i="1"/>
  <c r="CH119" i="1"/>
  <c r="CI119" i="1"/>
  <c r="CJ119" i="1"/>
  <c r="CK119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CE120" i="1"/>
  <c r="CF120" i="1"/>
  <c r="CG120" i="1"/>
  <c r="CH120" i="1"/>
  <c r="CI120" i="1"/>
  <c r="CJ120" i="1"/>
  <c r="CK120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CE121" i="1"/>
  <c r="CF121" i="1"/>
  <c r="CG121" i="1"/>
  <c r="CH121" i="1"/>
  <c r="CI121" i="1"/>
  <c r="CJ121" i="1"/>
  <c r="CK121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CE122" i="1"/>
  <c r="CF122" i="1"/>
  <c r="CG122" i="1"/>
  <c r="CH122" i="1"/>
  <c r="CI122" i="1"/>
  <c r="CJ122" i="1"/>
  <c r="CK122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CE123" i="1"/>
  <c r="CF123" i="1"/>
  <c r="CG123" i="1"/>
  <c r="CH123" i="1"/>
  <c r="CI123" i="1"/>
  <c r="CJ123" i="1"/>
  <c r="CK123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CE124" i="1"/>
  <c r="CF124" i="1"/>
  <c r="CG124" i="1"/>
  <c r="CH124" i="1"/>
  <c r="CI124" i="1"/>
  <c r="CJ124" i="1"/>
  <c r="CK124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CE125" i="1"/>
  <c r="CF125" i="1"/>
  <c r="CG125" i="1"/>
  <c r="CH125" i="1"/>
  <c r="CI125" i="1"/>
  <c r="CJ125" i="1"/>
  <c r="CK125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CE126" i="1"/>
  <c r="CF126" i="1"/>
  <c r="CG126" i="1"/>
  <c r="CH126" i="1"/>
  <c r="CI126" i="1"/>
  <c r="CJ126" i="1"/>
  <c r="CK126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CE127" i="1"/>
  <c r="CF127" i="1"/>
  <c r="CG127" i="1"/>
  <c r="CH127" i="1"/>
  <c r="CI127" i="1"/>
  <c r="CJ127" i="1"/>
  <c r="CK127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CE128" i="1"/>
  <c r="CF128" i="1"/>
  <c r="CG128" i="1"/>
  <c r="CH128" i="1"/>
  <c r="CI128" i="1"/>
  <c r="CJ128" i="1"/>
  <c r="CK128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CE129" i="1"/>
  <c r="CF129" i="1"/>
  <c r="CG129" i="1"/>
  <c r="CH129" i="1"/>
  <c r="CI129" i="1"/>
  <c r="CJ129" i="1"/>
  <c r="CK129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CE130" i="1"/>
  <c r="CF130" i="1"/>
  <c r="CG130" i="1"/>
  <c r="CH130" i="1"/>
  <c r="CI130" i="1"/>
  <c r="CJ130" i="1"/>
  <c r="CK130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CE131" i="1"/>
  <c r="CF131" i="1"/>
  <c r="CG131" i="1"/>
  <c r="CH131" i="1"/>
  <c r="CI131" i="1"/>
  <c r="CJ131" i="1"/>
  <c r="CK131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CE132" i="1"/>
  <c r="CF132" i="1"/>
  <c r="CG132" i="1"/>
  <c r="CH132" i="1"/>
  <c r="CI132" i="1"/>
  <c r="CJ132" i="1"/>
  <c r="CK132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CE133" i="1"/>
  <c r="CF133" i="1"/>
  <c r="CG133" i="1"/>
  <c r="CH133" i="1"/>
  <c r="CI133" i="1"/>
  <c r="CJ133" i="1"/>
  <c r="CK133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CE134" i="1"/>
  <c r="CF134" i="1"/>
  <c r="CG134" i="1"/>
  <c r="CH134" i="1"/>
  <c r="CI134" i="1"/>
  <c r="CJ134" i="1"/>
  <c r="CK134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CE135" i="1"/>
  <c r="CF135" i="1"/>
  <c r="CG135" i="1"/>
  <c r="CH135" i="1"/>
  <c r="CI135" i="1"/>
  <c r="CJ135" i="1"/>
  <c r="CK135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CE136" i="1"/>
  <c r="CF136" i="1"/>
  <c r="CG136" i="1"/>
  <c r="CH136" i="1"/>
  <c r="CI136" i="1"/>
  <c r="CJ136" i="1"/>
  <c r="CK136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CE137" i="1"/>
  <c r="CF137" i="1"/>
  <c r="CG137" i="1"/>
  <c r="CH137" i="1"/>
  <c r="CI137" i="1"/>
  <c r="CJ137" i="1"/>
  <c r="CK137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CE138" i="1"/>
  <c r="CF138" i="1"/>
  <c r="CG138" i="1"/>
  <c r="CH138" i="1"/>
  <c r="CI138" i="1"/>
  <c r="CJ138" i="1"/>
  <c r="CK138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CE139" i="1"/>
  <c r="CF139" i="1"/>
  <c r="CG139" i="1"/>
  <c r="CH139" i="1"/>
  <c r="CI139" i="1"/>
  <c r="CJ139" i="1"/>
  <c r="CK139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CE140" i="1"/>
  <c r="CF140" i="1"/>
  <c r="CG140" i="1"/>
  <c r="CH140" i="1"/>
  <c r="CI140" i="1"/>
  <c r="CJ140" i="1"/>
  <c r="CK140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CE141" i="1"/>
  <c r="CF141" i="1"/>
  <c r="CG141" i="1"/>
  <c r="CH141" i="1"/>
  <c r="CI141" i="1"/>
  <c r="CJ141" i="1"/>
  <c r="CK141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CE142" i="1"/>
  <c r="CF142" i="1"/>
  <c r="CG142" i="1"/>
  <c r="CH142" i="1"/>
  <c r="CI142" i="1"/>
  <c r="CJ142" i="1"/>
  <c r="CK142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CE143" i="1"/>
  <c r="CF143" i="1"/>
  <c r="CG143" i="1"/>
  <c r="CH143" i="1"/>
  <c r="CI143" i="1"/>
  <c r="CJ143" i="1"/>
  <c r="CK143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CE144" i="1"/>
  <c r="CF144" i="1"/>
  <c r="CG144" i="1"/>
  <c r="CH144" i="1"/>
  <c r="CI144" i="1"/>
  <c r="CJ144" i="1"/>
  <c r="CK144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CE145" i="1"/>
  <c r="CF145" i="1"/>
  <c r="CG145" i="1"/>
  <c r="CH145" i="1"/>
  <c r="CI145" i="1"/>
  <c r="CJ145" i="1"/>
  <c r="CK145" i="1"/>
  <c r="M119" i="1"/>
  <c r="N119" i="1"/>
  <c r="O119" i="1"/>
  <c r="P119" i="1"/>
  <c r="Q119" i="1"/>
  <c r="S119" i="1"/>
  <c r="U119" i="1"/>
  <c r="W119" i="1"/>
  <c r="M120" i="1"/>
  <c r="N120" i="1"/>
  <c r="O120" i="1"/>
  <c r="P120" i="1"/>
  <c r="Q120" i="1"/>
  <c r="S120" i="1"/>
  <c r="U120" i="1"/>
  <c r="W120" i="1"/>
  <c r="M121" i="1"/>
  <c r="N121" i="1"/>
  <c r="O121" i="1"/>
  <c r="P121" i="1"/>
  <c r="Q121" i="1"/>
  <c r="S121" i="1"/>
  <c r="U121" i="1"/>
  <c r="W121" i="1"/>
  <c r="M122" i="1"/>
  <c r="N122" i="1"/>
  <c r="O122" i="1"/>
  <c r="P122" i="1"/>
  <c r="Q122" i="1"/>
  <c r="S122" i="1"/>
  <c r="U122" i="1"/>
  <c r="W122" i="1"/>
  <c r="M123" i="1"/>
  <c r="N123" i="1"/>
  <c r="O123" i="1"/>
  <c r="P123" i="1"/>
  <c r="Q123" i="1"/>
  <c r="S123" i="1"/>
  <c r="U123" i="1"/>
  <c r="W123" i="1"/>
  <c r="M124" i="1"/>
  <c r="N124" i="1"/>
  <c r="O124" i="1"/>
  <c r="P124" i="1"/>
  <c r="Q124" i="1"/>
  <c r="S124" i="1"/>
  <c r="U124" i="1"/>
  <c r="W124" i="1"/>
  <c r="M125" i="1"/>
  <c r="N125" i="1"/>
  <c r="O125" i="1"/>
  <c r="P125" i="1"/>
  <c r="Q125" i="1"/>
  <c r="S125" i="1"/>
  <c r="U125" i="1"/>
  <c r="W125" i="1"/>
  <c r="M126" i="1"/>
  <c r="N126" i="1"/>
  <c r="O126" i="1"/>
  <c r="P126" i="1"/>
  <c r="Q126" i="1"/>
  <c r="S126" i="1"/>
  <c r="U126" i="1"/>
  <c r="W126" i="1"/>
  <c r="M127" i="1"/>
  <c r="N127" i="1"/>
  <c r="O127" i="1"/>
  <c r="P127" i="1"/>
  <c r="Q127" i="1"/>
  <c r="S127" i="1"/>
  <c r="U127" i="1"/>
  <c r="W127" i="1"/>
  <c r="M128" i="1"/>
  <c r="N128" i="1"/>
  <c r="O128" i="1"/>
  <c r="P128" i="1"/>
  <c r="Q128" i="1"/>
  <c r="S128" i="1"/>
  <c r="U128" i="1"/>
  <c r="W128" i="1"/>
  <c r="M129" i="1"/>
  <c r="N129" i="1"/>
  <c r="O129" i="1"/>
  <c r="P129" i="1"/>
  <c r="Q129" i="1"/>
  <c r="S129" i="1"/>
  <c r="U129" i="1"/>
  <c r="W129" i="1"/>
  <c r="M130" i="1"/>
  <c r="N130" i="1"/>
  <c r="O130" i="1"/>
  <c r="P130" i="1"/>
  <c r="Q130" i="1"/>
  <c r="S130" i="1"/>
  <c r="U130" i="1"/>
  <c r="W130" i="1"/>
  <c r="M131" i="1"/>
  <c r="N131" i="1"/>
  <c r="O131" i="1"/>
  <c r="P131" i="1"/>
  <c r="Q131" i="1"/>
  <c r="S131" i="1"/>
  <c r="U131" i="1"/>
  <c r="W131" i="1"/>
  <c r="M132" i="1"/>
  <c r="N132" i="1"/>
  <c r="O132" i="1"/>
  <c r="P132" i="1"/>
  <c r="Q132" i="1"/>
  <c r="S132" i="1"/>
  <c r="U132" i="1"/>
  <c r="W132" i="1"/>
  <c r="M133" i="1"/>
  <c r="N133" i="1"/>
  <c r="O133" i="1"/>
  <c r="P133" i="1"/>
  <c r="Q133" i="1"/>
  <c r="S133" i="1"/>
  <c r="U133" i="1"/>
  <c r="W133" i="1"/>
  <c r="M134" i="1"/>
  <c r="N134" i="1"/>
  <c r="O134" i="1"/>
  <c r="P134" i="1"/>
  <c r="Q134" i="1"/>
  <c r="S134" i="1"/>
  <c r="U134" i="1"/>
  <c r="W134" i="1"/>
  <c r="M135" i="1"/>
  <c r="N135" i="1"/>
  <c r="O135" i="1"/>
  <c r="P135" i="1"/>
  <c r="Q135" i="1"/>
  <c r="S135" i="1"/>
  <c r="U135" i="1"/>
  <c r="W135" i="1"/>
  <c r="M136" i="1"/>
  <c r="N136" i="1"/>
  <c r="O136" i="1"/>
  <c r="P136" i="1"/>
  <c r="Q136" i="1"/>
  <c r="S136" i="1"/>
  <c r="U136" i="1"/>
  <c r="W136" i="1"/>
  <c r="M137" i="1"/>
  <c r="N137" i="1"/>
  <c r="O137" i="1"/>
  <c r="P137" i="1"/>
  <c r="Q137" i="1"/>
  <c r="S137" i="1"/>
  <c r="U137" i="1"/>
  <c r="W137" i="1"/>
  <c r="M138" i="1"/>
  <c r="N138" i="1"/>
  <c r="O138" i="1"/>
  <c r="P138" i="1"/>
  <c r="Q138" i="1"/>
  <c r="S138" i="1"/>
  <c r="U138" i="1"/>
  <c r="W138" i="1"/>
  <c r="M139" i="1"/>
  <c r="N139" i="1"/>
  <c r="O139" i="1"/>
  <c r="P139" i="1"/>
  <c r="Q139" i="1"/>
  <c r="S139" i="1"/>
  <c r="U139" i="1"/>
  <c r="W139" i="1"/>
  <c r="M140" i="1"/>
  <c r="N140" i="1"/>
  <c r="O140" i="1"/>
  <c r="P140" i="1"/>
  <c r="Q140" i="1"/>
  <c r="S140" i="1"/>
  <c r="U140" i="1"/>
  <c r="W140" i="1"/>
  <c r="M141" i="1"/>
  <c r="N141" i="1"/>
  <c r="O141" i="1"/>
  <c r="P141" i="1"/>
  <c r="Q141" i="1"/>
  <c r="S141" i="1"/>
  <c r="U141" i="1"/>
  <c r="W141" i="1"/>
  <c r="M142" i="1"/>
  <c r="N142" i="1"/>
  <c r="O142" i="1"/>
  <c r="P142" i="1"/>
  <c r="Q142" i="1"/>
  <c r="S142" i="1"/>
  <c r="U142" i="1"/>
  <c r="W142" i="1"/>
  <c r="M143" i="1"/>
  <c r="N143" i="1"/>
  <c r="O143" i="1"/>
  <c r="P143" i="1"/>
  <c r="Q143" i="1"/>
  <c r="S143" i="1"/>
  <c r="U143" i="1"/>
  <c r="W143" i="1"/>
  <c r="M144" i="1"/>
  <c r="N144" i="1"/>
  <c r="O144" i="1"/>
  <c r="P144" i="1"/>
  <c r="Q144" i="1"/>
  <c r="S144" i="1"/>
  <c r="U144" i="1"/>
  <c r="W144" i="1"/>
  <c r="M107" i="1"/>
  <c r="N107" i="1"/>
  <c r="O107" i="1"/>
  <c r="P107" i="1"/>
  <c r="Q107" i="1"/>
  <c r="S107" i="1"/>
  <c r="U107" i="1"/>
  <c r="W107" i="1"/>
  <c r="M108" i="1"/>
  <c r="N108" i="1"/>
  <c r="O108" i="1"/>
  <c r="P108" i="1"/>
  <c r="Q108" i="1"/>
  <c r="S108" i="1"/>
  <c r="U108" i="1"/>
  <c r="W108" i="1"/>
  <c r="M109" i="1"/>
  <c r="N109" i="1"/>
  <c r="O109" i="1"/>
  <c r="P109" i="1"/>
  <c r="Q109" i="1"/>
  <c r="S109" i="1"/>
  <c r="U109" i="1"/>
  <c r="W109" i="1"/>
  <c r="M110" i="1"/>
  <c r="N110" i="1"/>
  <c r="O110" i="1"/>
  <c r="P110" i="1"/>
  <c r="Q110" i="1"/>
  <c r="S110" i="1"/>
  <c r="U110" i="1"/>
  <c r="W110" i="1"/>
  <c r="M111" i="1"/>
  <c r="N111" i="1"/>
  <c r="O111" i="1"/>
  <c r="P111" i="1"/>
  <c r="Q111" i="1"/>
  <c r="S111" i="1"/>
  <c r="U111" i="1"/>
  <c r="W111" i="1"/>
  <c r="M112" i="1"/>
  <c r="N112" i="1"/>
  <c r="O112" i="1"/>
  <c r="P112" i="1"/>
  <c r="Q112" i="1"/>
  <c r="S112" i="1"/>
  <c r="U112" i="1"/>
  <c r="W112" i="1"/>
  <c r="M113" i="1"/>
  <c r="N113" i="1"/>
  <c r="O113" i="1"/>
  <c r="P113" i="1"/>
  <c r="Q113" i="1"/>
  <c r="S113" i="1"/>
  <c r="U113" i="1"/>
  <c r="W113" i="1"/>
  <c r="M114" i="1"/>
  <c r="N114" i="1"/>
  <c r="O114" i="1"/>
  <c r="P114" i="1"/>
  <c r="Q114" i="1"/>
  <c r="S114" i="1"/>
  <c r="U114" i="1"/>
  <c r="W114" i="1"/>
  <c r="M115" i="1"/>
  <c r="N115" i="1"/>
  <c r="O115" i="1"/>
  <c r="P115" i="1"/>
  <c r="Q115" i="1"/>
  <c r="S115" i="1"/>
  <c r="U115" i="1"/>
  <c r="W115" i="1"/>
  <c r="M116" i="1"/>
  <c r="N116" i="1"/>
  <c r="O116" i="1"/>
  <c r="P116" i="1"/>
  <c r="Q116" i="1"/>
  <c r="S116" i="1"/>
  <c r="U116" i="1"/>
  <c r="W116" i="1"/>
  <c r="M117" i="1"/>
  <c r="N117" i="1"/>
  <c r="O117" i="1"/>
  <c r="P117" i="1"/>
  <c r="Q117" i="1"/>
  <c r="S117" i="1"/>
  <c r="U117" i="1"/>
  <c r="W117" i="1"/>
  <c r="M118" i="1"/>
  <c r="N118" i="1"/>
  <c r="O118" i="1"/>
  <c r="P118" i="1"/>
  <c r="Q118" i="1"/>
  <c r="S118" i="1"/>
  <c r="U118" i="1"/>
  <c r="W118" i="1"/>
  <c r="J3" i="53228"/>
  <c r="J2" i="53228"/>
  <c r="AI11" i="53228"/>
  <c r="AI14" i="53228"/>
  <c r="AI35" i="53228"/>
  <c r="V137" i="1" l="1"/>
  <c r="R133" i="1"/>
  <c r="R132" i="1"/>
  <c r="R131" i="1"/>
  <c r="R129" i="1"/>
  <c r="V120" i="1"/>
  <c r="R120" i="1"/>
  <c r="T115" i="1"/>
  <c r="T144" i="1"/>
  <c r="T142" i="1"/>
  <c r="T119" i="1"/>
  <c r="R117" i="1"/>
  <c r="R116" i="1"/>
  <c r="R114" i="1"/>
  <c r="V119" i="1"/>
  <c r="V118" i="1"/>
  <c r="V117" i="1"/>
  <c r="V114" i="1"/>
  <c r="V109" i="1"/>
  <c r="V140" i="1"/>
  <c r="T136" i="1"/>
  <c r="T135" i="1"/>
  <c r="V133" i="1"/>
  <c r="V135" i="1"/>
  <c r="R109" i="1"/>
  <c r="R143" i="1"/>
  <c r="R140" i="1"/>
  <c r="V124" i="1"/>
  <c r="R124" i="1"/>
  <c r="R121" i="1"/>
  <c r="R137" i="1"/>
  <c r="R135" i="1"/>
  <c r="T130" i="1"/>
  <c r="T120" i="1"/>
  <c r="R119" i="1"/>
  <c r="V121" i="1"/>
  <c r="V136" i="1"/>
  <c r="R136" i="1"/>
  <c r="T132" i="1"/>
  <c r="T127" i="1"/>
  <c r="R125" i="1"/>
  <c r="R118" i="1"/>
  <c r="T117" i="1"/>
  <c r="R113" i="1"/>
  <c r="T112" i="1"/>
  <c r="R110" i="1"/>
  <c r="V141" i="1"/>
  <c r="T139" i="1"/>
  <c r="V129" i="1"/>
  <c r="T137" i="1"/>
  <c r="V128" i="1"/>
  <c r="V110" i="1"/>
  <c r="T128" i="1"/>
  <c r="V125" i="1"/>
  <c r="T121" i="1"/>
  <c r="T108" i="1"/>
  <c r="V132" i="1"/>
  <c r="T126" i="1"/>
  <c r="T123" i="1"/>
  <c r="T116" i="1"/>
  <c r="R112" i="1"/>
  <c r="T109" i="1"/>
  <c r="R144" i="1"/>
  <c r="T143" i="1"/>
  <c r="R141" i="1"/>
  <c r="R134" i="1"/>
  <c r="T131" i="1"/>
  <c r="R127" i="1"/>
  <c r="T124" i="1"/>
  <c r="V123" i="1"/>
  <c r="T113" i="1"/>
  <c r="V127" i="1"/>
  <c r="T111" i="1"/>
  <c r="T140" i="1"/>
  <c r="V108" i="1"/>
  <c r="V112" i="1"/>
  <c r="R107" i="1"/>
  <c r="V143" i="1"/>
  <c r="R138" i="1"/>
  <c r="R122" i="1"/>
  <c r="V116" i="1"/>
  <c r="V113" i="1"/>
  <c r="V144" i="1"/>
  <c r="R142" i="1"/>
  <c r="T138" i="1"/>
  <c r="V131" i="1"/>
  <c r="T129" i="1"/>
  <c r="R128" i="1"/>
  <c r="R126" i="1"/>
  <c r="T122" i="1"/>
  <c r="T118" i="1"/>
  <c r="R115" i="1"/>
  <c r="R108" i="1"/>
  <c r="R139" i="1"/>
  <c r="T133" i="1"/>
  <c r="R130" i="1"/>
  <c r="R123" i="1"/>
  <c r="V139" i="1"/>
  <c r="T110" i="1"/>
  <c r="T141" i="1"/>
  <c r="T134" i="1"/>
  <c r="T125" i="1"/>
  <c r="T114" i="1"/>
  <c r="R111" i="1"/>
  <c r="T107" i="1"/>
  <c r="V142" i="1"/>
  <c r="V138" i="1"/>
  <c r="V134" i="1"/>
  <c r="V130" i="1"/>
  <c r="V126" i="1"/>
  <c r="V122" i="1"/>
  <c r="V115" i="1"/>
  <c r="V111" i="1"/>
  <c r="V107" i="1"/>
  <c r="E59" i="1" l="1"/>
  <c r="AG84" i="1" l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BZ86" i="1"/>
  <c r="CA86" i="1"/>
  <c r="CB86" i="1"/>
  <c r="CC86" i="1"/>
  <c r="CD86" i="1"/>
  <c r="CE86" i="1"/>
  <c r="CF86" i="1"/>
  <c r="CG86" i="1"/>
  <c r="CH86" i="1"/>
  <c r="CI86" i="1"/>
  <c r="CJ86" i="1"/>
  <c r="CK86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CB87" i="1"/>
  <c r="CC87" i="1"/>
  <c r="CD87" i="1"/>
  <c r="CE87" i="1"/>
  <c r="CF87" i="1"/>
  <c r="CG87" i="1"/>
  <c r="CH87" i="1"/>
  <c r="CI87" i="1"/>
  <c r="CJ87" i="1"/>
  <c r="CK87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K88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J90" i="1"/>
  <c r="CK90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CB91" i="1"/>
  <c r="CC91" i="1"/>
  <c r="CD91" i="1"/>
  <c r="CE91" i="1"/>
  <c r="CF91" i="1"/>
  <c r="CG91" i="1"/>
  <c r="CH91" i="1"/>
  <c r="CI91" i="1"/>
  <c r="CJ91" i="1"/>
  <c r="CK91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CB92" i="1"/>
  <c r="CC92" i="1"/>
  <c r="CD92" i="1"/>
  <c r="CE92" i="1"/>
  <c r="CF92" i="1"/>
  <c r="CG92" i="1"/>
  <c r="CH92" i="1"/>
  <c r="CI92" i="1"/>
  <c r="CJ92" i="1"/>
  <c r="CK92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BF93" i="1"/>
  <c r="BG93" i="1"/>
  <c r="BH93" i="1"/>
  <c r="BI93" i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V93" i="1"/>
  <c r="BW93" i="1"/>
  <c r="BX93" i="1"/>
  <c r="BY93" i="1"/>
  <c r="BZ93" i="1"/>
  <c r="CA93" i="1"/>
  <c r="CB93" i="1"/>
  <c r="CC93" i="1"/>
  <c r="CD93" i="1"/>
  <c r="CE93" i="1"/>
  <c r="CF93" i="1"/>
  <c r="CG93" i="1"/>
  <c r="CH93" i="1"/>
  <c r="CI93" i="1"/>
  <c r="CJ93" i="1"/>
  <c r="CK93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BF94" i="1"/>
  <c r="BG94" i="1"/>
  <c r="BH94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Z94" i="1"/>
  <c r="CA94" i="1"/>
  <c r="CB94" i="1"/>
  <c r="CC94" i="1"/>
  <c r="CD94" i="1"/>
  <c r="CE94" i="1"/>
  <c r="CF94" i="1"/>
  <c r="CG94" i="1"/>
  <c r="CH94" i="1"/>
  <c r="CI94" i="1"/>
  <c r="CJ94" i="1"/>
  <c r="CK94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CB95" i="1"/>
  <c r="CC95" i="1"/>
  <c r="CD95" i="1"/>
  <c r="CE95" i="1"/>
  <c r="CF95" i="1"/>
  <c r="CG95" i="1"/>
  <c r="CH95" i="1"/>
  <c r="CI95" i="1"/>
  <c r="CJ95" i="1"/>
  <c r="CK95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Z96" i="1"/>
  <c r="CA96" i="1"/>
  <c r="CB96" i="1"/>
  <c r="CC96" i="1"/>
  <c r="CD96" i="1"/>
  <c r="CE96" i="1"/>
  <c r="CF96" i="1"/>
  <c r="CG96" i="1"/>
  <c r="CH96" i="1"/>
  <c r="CI96" i="1"/>
  <c r="CJ96" i="1"/>
  <c r="CK96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CA97" i="1"/>
  <c r="CB97" i="1"/>
  <c r="CC97" i="1"/>
  <c r="CD97" i="1"/>
  <c r="CE97" i="1"/>
  <c r="CF97" i="1"/>
  <c r="CG97" i="1"/>
  <c r="CH97" i="1"/>
  <c r="CI97" i="1"/>
  <c r="CJ97" i="1"/>
  <c r="CK97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Z98" i="1"/>
  <c r="CA98" i="1"/>
  <c r="CB98" i="1"/>
  <c r="CC98" i="1"/>
  <c r="CD98" i="1"/>
  <c r="CE98" i="1"/>
  <c r="CF98" i="1"/>
  <c r="CG98" i="1"/>
  <c r="CH98" i="1"/>
  <c r="CI98" i="1"/>
  <c r="CJ98" i="1"/>
  <c r="CK98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CB99" i="1"/>
  <c r="CC99" i="1"/>
  <c r="CD99" i="1"/>
  <c r="CE99" i="1"/>
  <c r="CF99" i="1"/>
  <c r="CG99" i="1"/>
  <c r="CH99" i="1"/>
  <c r="CI99" i="1"/>
  <c r="CJ99" i="1"/>
  <c r="CK99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CA100" i="1"/>
  <c r="CB100" i="1"/>
  <c r="CC100" i="1"/>
  <c r="CD100" i="1"/>
  <c r="CE100" i="1"/>
  <c r="CF100" i="1"/>
  <c r="CG100" i="1"/>
  <c r="CH100" i="1"/>
  <c r="CI100" i="1"/>
  <c r="CJ100" i="1"/>
  <c r="CK100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BD102" i="1"/>
  <c r="BE102" i="1"/>
  <c r="BF102" i="1"/>
  <c r="BG102" i="1"/>
  <c r="BH102" i="1"/>
  <c r="BI102" i="1"/>
  <c r="BJ102" i="1"/>
  <c r="BK102" i="1"/>
  <c r="BL102" i="1"/>
  <c r="BM102" i="1"/>
  <c r="BN102" i="1"/>
  <c r="BO102" i="1"/>
  <c r="BP102" i="1"/>
  <c r="BQ102" i="1"/>
  <c r="BR102" i="1"/>
  <c r="BS102" i="1"/>
  <c r="BT102" i="1"/>
  <c r="BU102" i="1"/>
  <c r="BV102" i="1"/>
  <c r="BW102" i="1"/>
  <c r="BX102" i="1"/>
  <c r="BY102" i="1"/>
  <c r="BZ102" i="1"/>
  <c r="CA102" i="1"/>
  <c r="CB102" i="1"/>
  <c r="CC102" i="1"/>
  <c r="CD102" i="1"/>
  <c r="CE102" i="1"/>
  <c r="CF102" i="1"/>
  <c r="CG102" i="1"/>
  <c r="CH102" i="1"/>
  <c r="CI102" i="1"/>
  <c r="CJ102" i="1"/>
  <c r="CK102" i="1"/>
  <c r="AG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BA103" i="1"/>
  <c r="BB103" i="1"/>
  <c r="BC103" i="1"/>
  <c r="BD103" i="1"/>
  <c r="BE103" i="1"/>
  <c r="BF103" i="1"/>
  <c r="BG103" i="1"/>
  <c r="BH103" i="1"/>
  <c r="BI103" i="1"/>
  <c r="BJ103" i="1"/>
  <c r="BK103" i="1"/>
  <c r="BL103" i="1"/>
  <c r="BM103" i="1"/>
  <c r="BN103" i="1"/>
  <c r="BO103" i="1"/>
  <c r="BP103" i="1"/>
  <c r="BQ103" i="1"/>
  <c r="BR103" i="1"/>
  <c r="BS103" i="1"/>
  <c r="BT103" i="1"/>
  <c r="BU103" i="1"/>
  <c r="BV103" i="1"/>
  <c r="BW103" i="1"/>
  <c r="BX103" i="1"/>
  <c r="BY103" i="1"/>
  <c r="BZ103" i="1"/>
  <c r="CA103" i="1"/>
  <c r="CB103" i="1"/>
  <c r="CC103" i="1"/>
  <c r="CD103" i="1"/>
  <c r="CE103" i="1"/>
  <c r="CF103" i="1"/>
  <c r="CG103" i="1"/>
  <c r="CH103" i="1"/>
  <c r="CI103" i="1"/>
  <c r="CJ103" i="1"/>
  <c r="CK103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BF104" i="1"/>
  <c r="BG104" i="1"/>
  <c r="BH104" i="1"/>
  <c r="BI104" i="1"/>
  <c r="BJ104" i="1"/>
  <c r="BK104" i="1"/>
  <c r="BL104" i="1"/>
  <c r="BM104" i="1"/>
  <c r="BN104" i="1"/>
  <c r="BO104" i="1"/>
  <c r="BP104" i="1"/>
  <c r="BQ104" i="1"/>
  <c r="BR104" i="1"/>
  <c r="BS104" i="1"/>
  <c r="BT104" i="1"/>
  <c r="BU104" i="1"/>
  <c r="BV104" i="1"/>
  <c r="BW104" i="1"/>
  <c r="BX104" i="1"/>
  <c r="BY104" i="1"/>
  <c r="BZ104" i="1"/>
  <c r="CA104" i="1"/>
  <c r="CB104" i="1"/>
  <c r="CC104" i="1"/>
  <c r="CD104" i="1"/>
  <c r="CE104" i="1"/>
  <c r="CF104" i="1"/>
  <c r="CG104" i="1"/>
  <c r="CH104" i="1"/>
  <c r="CI104" i="1"/>
  <c r="CJ104" i="1"/>
  <c r="CK104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BD105" i="1"/>
  <c r="BE105" i="1"/>
  <c r="BF105" i="1"/>
  <c r="BG105" i="1"/>
  <c r="BH105" i="1"/>
  <c r="BI105" i="1"/>
  <c r="BJ105" i="1"/>
  <c r="BK105" i="1"/>
  <c r="BL105" i="1"/>
  <c r="BM105" i="1"/>
  <c r="BN105" i="1"/>
  <c r="BO105" i="1"/>
  <c r="BP105" i="1"/>
  <c r="BQ105" i="1"/>
  <c r="BR105" i="1"/>
  <c r="BS105" i="1"/>
  <c r="BT105" i="1"/>
  <c r="BU105" i="1"/>
  <c r="BV105" i="1"/>
  <c r="BW105" i="1"/>
  <c r="BX105" i="1"/>
  <c r="BY105" i="1"/>
  <c r="BZ105" i="1"/>
  <c r="CA105" i="1"/>
  <c r="CB105" i="1"/>
  <c r="CC105" i="1"/>
  <c r="CD105" i="1"/>
  <c r="CE105" i="1"/>
  <c r="CF105" i="1"/>
  <c r="CG105" i="1"/>
  <c r="CH105" i="1"/>
  <c r="CI105" i="1"/>
  <c r="CJ105" i="1"/>
  <c r="CK105" i="1"/>
  <c r="AG106" i="1"/>
  <c r="AH106" i="1"/>
  <c r="AI106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BA106" i="1"/>
  <c r="BB106" i="1"/>
  <c r="BC106" i="1"/>
  <c r="BD106" i="1"/>
  <c r="BE106" i="1"/>
  <c r="BF106" i="1"/>
  <c r="BG106" i="1"/>
  <c r="BH106" i="1"/>
  <c r="BI106" i="1"/>
  <c r="BJ106" i="1"/>
  <c r="BK106" i="1"/>
  <c r="BL106" i="1"/>
  <c r="BM106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BZ106" i="1"/>
  <c r="CA106" i="1"/>
  <c r="CB106" i="1"/>
  <c r="CC106" i="1"/>
  <c r="CD106" i="1"/>
  <c r="CE106" i="1"/>
  <c r="CF106" i="1"/>
  <c r="CG106" i="1"/>
  <c r="CH106" i="1"/>
  <c r="CI106" i="1"/>
  <c r="CJ106" i="1"/>
  <c r="CK106" i="1"/>
  <c r="M84" i="1" l="1"/>
  <c r="N84" i="1"/>
  <c r="O84" i="1"/>
  <c r="P84" i="1"/>
  <c r="Q84" i="1"/>
  <c r="S84" i="1"/>
  <c r="U84" i="1"/>
  <c r="W84" i="1"/>
  <c r="M85" i="1"/>
  <c r="N85" i="1"/>
  <c r="O85" i="1"/>
  <c r="P85" i="1"/>
  <c r="Q85" i="1"/>
  <c r="S85" i="1"/>
  <c r="U85" i="1"/>
  <c r="W85" i="1"/>
  <c r="M86" i="1"/>
  <c r="N86" i="1"/>
  <c r="O86" i="1"/>
  <c r="P86" i="1"/>
  <c r="Q86" i="1"/>
  <c r="S86" i="1"/>
  <c r="U86" i="1"/>
  <c r="W86" i="1"/>
  <c r="M87" i="1"/>
  <c r="N87" i="1"/>
  <c r="O87" i="1"/>
  <c r="P87" i="1"/>
  <c r="Q87" i="1"/>
  <c r="S87" i="1"/>
  <c r="U87" i="1"/>
  <c r="W87" i="1"/>
  <c r="M88" i="1"/>
  <c r="N88" i="1"/>
  <c r="O88" i="1"/>
  <c r="P88" i="1"/>
  <c r="Q88" i="1"/>
  <c r="S88" i="1"/>
  <c r="U88" i="1"/>
  <c r="W88" i="1"/>
  <c r="M89" i="1"/>
  <c r="N89" i="1"/>
  <c r="O89" i="1"/>
  <c r="P89" i="1"/>
  <c r="Q89" i="1"/>
  <c r="S89" i="1"/>
  <c r="U89" i="1"/>
  <c r="W89" i="1"/>
  <c r="M90" i="1"/>
  <c r="N90" i="1"/>
  <c r="O90" i="1"/>
  <c r="P90" i="1"/>
  <c r="Q90" i="1"/>
  <c r="S90" i="1"/>
  <c r="U90" i="1"/>
  <c r="W90" i="1"/>
  <c r="M91" i="1"/>
  <c r="N91" i="1"/>
  <c r="O91" i="1"/>
  <c r="P91" i="1"/>
  <c r="Q91" i="1"/>
  <c r="S91" i="1"/>
  <c r="U91" i="1"/>
  <c r="W91" i="1"/>
  <c r="M92" i="1"/>
  <c r="N92" i="1"/>
  <c r="O92" i="1"/>
  <c r="P92" i="1"/>
  <c r="Q92" i="1"/>
  <c r="S92" i="1"/>
  <c r="U92" i="1"/>
  <c r="W92" i="1"/>
  <c r="M93" i="1"/>
  <c r="N93" i="1"/>
  <c r="O93" i="1"/>
  <c r="P93" i="1"/>
  <c r="Q93" i="1"/>
  <c r="S93" i="1"/>
  <c r="U93" i="1"/>
  <c r="W93" i="1"/>
  <c r="M94" i="1"/>
  <c r="N94" i="1"/>
  <c r="O94" i="1"/>
  <c r="P94" i="1"/>
  <c r="Q94" i="1"/>
  <c r="S94" i="1"/>
  <c r="U94" i="1"/>
  <c r="W94" i="1"/>
  <c r="M95" i="1"/>
  <c r="N95" i="1"/>
  <c r="O95" i="1"/>
  <c r="P95" i="1"/>
  <c r="Q95" i="1"/>
  <c r="S95" i="1"/>
  <c r="U95" i="1"/>
  <c r="W95" i="1"/>
  <c r="M96" i="1"/>
  <c r="N96" i="1"/>
  <c r="O96" i="1"/>
  <c r="P96" i="1"/>
  <c r="Q96" i="1"/>
  <c r="S96" i="1"/>
  <c r="U96" i="1"/>
  <c r="W96" i="1"/>
  <c r="M97" i="1"/>
  <c r="N97" i="1"/>
  <c r="O97" i="1"/>
  <c r="P97" i="1"/>
  <c r="Q97" i="1"/>
  <c r="S97" i="1"/>
  <c r="U97" i="1"/>
  <c r="W97" i="1"/>
  <c r="M98" i="1"/>
  <c r="N98" i="1"/>
  <c r="O98" i="1"/>
  <c r="P98" i="1"/>
  <c r="Q98" i="1"/>
  <c r="S98" i="1"/>
  <c r="U98" i="1"/>
  <c r="W98" i="1"/>
  <c r="M99" i="1"/>
  <c r="N99" i="1"/>
  <c r="O99" i="1"/>
  <c r="P99" i="1"/>
  <c r="Q99" i="1"/>
  <c r="S99" i="1"/>
  <c r="U99" i="1"/>
  <c r="W99" i="1"/>
  <c r="M100" i="1"/>
  <c r="N100" i="1"/>
  <c r="O100" i="1"/>
  <c r="P100" i="1"/>
  <c r="Q100" i="1"/>
  <c r="S100" i="1"/>
  <c r="U100" i="1"/>
  <c r="W100" i="1"/>
  <c r="M101" i="1"/>
  <c r="N101" i="1"/>
  <c r="O101" i="1"/>
  <c r="P101" i="1"/>
  <c r="Q101" i="1"/>
  <c r="S101" i="1"/>
  <c r="U101" i="1"/>
  <c r="W101" i="1"/>
  <c r="M102" i="1"/>
  <c r="N102" i="1"/>
  <c r="O102" i="1"/>
  <c r="P102" i="1"/>
  <c r="Q102" i="1"/>
  <c r="S102" i="1"/>
  <c r="U102" i="1"/>
  <c r="W102" i="1"/>
  <c r="M103" i="1"/>
  <c r="N103" i="1"/>
  <c r="O103" i="1"/>
  <c r="P103" i="1"/>
  <c r="Q103" i="1"/>
  <c r="S103" i="1"/>
  <c r="U103" i="1"/>
  <c r="W103" i="1"/>
  <c r="M104" i="1"/>
  <c r="N104" i="1"/>
  <c r="O104" i="1"/>
  <c r="P104" i="1"/>
  <c r="Q104" i="1"/>
  <c r="S104" i="1"/>
  <c r="U104" i="1"/>
  <c r="W104" i="1"/>
  <c r="M105" i="1"/>
  <c r="N105" i="1"/>
  <c r="O105" i="1"/>
  <c r="P105" i="1"/>
  <c r="Q105" i="1"/>
  <c r="S105" i="1"/>
  <c r="U105" i="1"/>
  <c r="W105" i="1"/>
  <c r="M106" i="1"/>
  <c r="N106" i="1"/>
  <c r="O106" i="1"/>
  <c r="P106" i="1"/>
  <c r="Q106" i="1"/>
  <c r="S106" i="1"/>
  <c r="U106" i="1"/>
  <c r="W106" i="1"/>
  <c r="T104" i="1" l="1"/>
  <c r="T100" i="1"/>
  <c r="T96" i="1"/>
  <c r="T88" i="1"/>
  <c r="V88" i="1"/>
  <c r="V92" i="1"/>
  <c r="R84" i="1"/>
  <c r="T92" i="1"/>
  <c r="T90" i="1"/>
  <c r="R100" i="1"/>
  <c r="R97" i="1"/>
  <c r="R96" i="1"/>
  <c r="R93" i="1"/>
  <c r="R92" i="1"/>
  <c r="R89" i="1"/>
  <c r="T86" i="1"/>
  <c r="T84" i="1"/>
  <c r="T106" i="1"/>
  <c r="T102" i="1"/>
  <c r="V96" i="1"/>
  <c r="R88" i="1"/>
  <c r="R85" i="1"/>
  <c r="V84" i="1"/>
  <c r="V104" i="1"/>
  <c r="V100" i="1"/>
  <c r="R105" i="1"/>
  <c r="R104" i="1"/>
  <c r="R101" i="1"/>
  <c r="T98" i="1"/>
  <c r="T94" i="1"/>
  <c r="R106" i="1"/>
  <c r="V103" i="1"/>
  <c r="R102" i="1"/>
  <c r="V99" i="1"/>
  <c r="R98" i="1"/>
  <c r="V95" i="1"/>
  <c r="R94" i="1"/>
  <c r="V91" i="1"/>
  <c r="R90" i="1"/>
  <c r="V87" i="1"/>
  <c r="R86" i="1"/>
  <c r="V105" i="1"/>
  <c r="T103" i="1"/>
  <c r="V101" i="1"/>
  <c r="T99" i="1"/>
  <c r="V97" i="1"/>
  <c r="T95" i="1"/>
  <c r="V93" i="1"/>
  <c r="T91" i="1"/>
  <c r="V89" i="1"/>
  <c r="T87" i="1"/>
  <c r="V85" i="1"/>
  <c r="T105" i="1"/>
  <c r="R103" i="1"/>
  <c r="T101" i="1"/>
  <c r="R99" i="1"/>
  <c r="T97" i="1"/>
  <c r="R95" i="1"/>
  <c r="T93" i="1"/>
  <c r="R91" i="1"/>
  <c r="T89" i="1"/>
  <c r="R87" i="1"/>
  <c r="T85" i="1"/>
  <c r="V106" i="1"/>
  <c r="V102" i="1"/>
  <c r="V98" i="1"/>
  <c r="V94" i="1"/>
  <c r="V90" i="1"/>
  <c r="V86" i="1"/>
  <c r="AG28" i="1" l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CK71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C78" i="1"/>
  <c r="CD78" i="1"/>
  <c r="CE78" i="1"/>
  <c r="CF78" i="1"/>
  <c r="CG78" i="1"/>
  <c r="CH78" i="1"/>
  <c r="CI78" i="1"/>
  <c r="CJ78" i="1"/>
  <c r="CK78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3" i="1"/>
  <c r="CE83" i="1"/>
  <c r="CF83" i="1"/>
  <c r="CG83" i="1"/>
  <c r="CH83" i="1"/>
  <c r="CI83" i="1"/>
  <c r="CJ83" i="1"/>
  <c r="CK83" i="1"/>
  <c r="EC104" i="1"/>
  <c r="CM120" i="1"/>
  <c r="A77" i="1"/>
  <c r="G77" i="1"/>
  <c r="F77" i="1"/>
  <c r="G76" i="1"/>
  <c r="F76" i="1"/>
  <c r="I75" i="1"/>
  <c r="H75" i="1"/>
  <c r="A76" i="1"/>
  <c r="A75" i="1"/>
  <c r="M44" i="1"/>
  <c r="N44" i="1"/>
  <c r="O44" i="1"/>
  <c r="P44" i="1"/>
  <c r="Q44" i="1"/>
  <c r="S44" i="1"/>
  <c r="U44" i="1"/>
  <c r="W44" i="1"/>
  <c r="M45" i="1"/>
  <c r="N45" i="1"/>
  <c r="O45" i="1"/>
  <c r="P45" i="1"/>
  <c r="Q45" i="1"/>
  <c r="S45" i="1"/>
  <c r="U45" i="1"/>
  <c r="W45" i="1"/>
  <c r="M46" i="1"/>
  <c r="N46" i="1"/>
  <c r="O46" i="1"/>
  <c r="P46" i="1"/>
  <c r="Q46" i="1"/>
  <c r="S46" i="1"/>
  <c r="U46" i="1"/>
  <c r="W46" i="1"/>
  <c r="M47" i="1"/>
  <c r="N47" i="1"/>
  <c r="O47" i="1"/>
  <c r="P47" i="1"/>
  <c r="Q47" i="1"/>
  <c r="S47" i="1"/>
  <c r="U47" i="1"/>
  <c r="W47" i="1"/>
  <c r="M48" i="1"/>
  <c r="N48" i="1"/>
  <c r="O48" i="1"/>
  <c r="P48" i="1"/>
  <c r="Q48" i="1"/>
  <c r="S48" i="1"/>
  <c r="U48" i="1"/>
  <c r="W48" i="1"/>
  <c r="M49" i="1"/>
  <c r="N49" i="1"/>
  <c r="O49" i="1"/>
  <c r="P49" i="1"/>
  <c r="Q49" i="1"/>
  <c r="S49" i="1"/>
  <c r="U49" i="1"/>
  <c r="W49" i="1"/>
  <c r="M50" i="1"/>
  <c r="N50" i="1"/>
  <c r="O50" i="1"/>
  <c r="P50" i="1"/>
  <c r="Q50" i="1"/>
  <c r="S50" i="1"/>
  <c r="U50" i="1"/>
  <c r="W50" i="1"/>
  <c r="M51" i="1"/>
  <c r="N51" i="1"/>
  <c r="O51" i="1"/>
  <c r="P51" i="1"/>
  <c r="Q51" i="1"/>
  <c r="S51" i="1"/>
  <c r="U51" i="1"/>
  <c r="W51" i="1"/>
  <c r="M52" i="1"/>
  <c r="N52" i="1"/>
  <c r="O52" i="1"/>
  <c r="P52" i="1"/>
  <c r="Q52" i="1"/>
  <c r="S52" i="1"/>
  <c r="U52" i="1"/>
  <c r="W52" i="1"/>
  <c r="M53" i="1"/>
  <c r="N53" i="1"/>
  <c r="O53" i="1"/>
  <c r="P53" i="1"/>
  <c r="Q53" i="1"/>
  <c r="S53" i="1"/>
  <c r="U53" i="1"/>
  <c r="W53" i="1"/>
  <c r="M54" i="1"/>
  <c r="N54" i="1"/>
  <c r="O54" i="1"/>
  <c r="P54" i="1"/>
  <c r="Q54" i="1"/>
  <c r="S54" i="1"/>
  <c r="U54" i="1"/>
  <c r="W54" i="1"/>
  <c r="M55" i="1"/>
  <c r="N55" i="1"/>
  <c r="O55" i="1"/>
  <c r="P55" i="1"/>
  <c r="Q55" i="1"/>
  <c r="S55" i="1"/>
  <c r="U55" i="1"/>
  <c r="W55" i="1"/>
  <c r="M56" i="1"/>
  <c r="N56" i="1"/>
  <c r="O56" i="1"/>
  <c r="P56" i="1"/>
  <c r="Q56" i="1"/>
  <c r="S56" i="1"/>
  <c r="U56" i="1"/>
  <c r="W56" i="1"/>
  <c r="M57" i="1"/>
  <c r="N57" i="1"/>
  <c r="O57" i="1"/>
  <c r="P57" i="1"/>
  <c r="Q57" i="1"/>
  <c r="S57" i="1"/>
  <c r="U57" i="1"/>
  <c r="W57" i="1"/>
  <c r="M58" i="1"/>
  <c r="N58" i="1"/>
  <c r="O58" i="1"/>
  <c r="P58" i="1"/>
  <c r="Q58" i="1"/>
  <c r="S58" i="1"/>
  <c r="U58" i="1"/>
  <c r="W58" i="1"/>
  <c r="M59" i="1"/>
  <c r="N59" i="1"/>
  <c r="O59" i="1"/>
  <c r="P59" i="1"/>
  <c r="Q59" i="1"/>
  <c r="S59" i="1"/>
  <c r="U59" i="1"/>
  <c r="W59" i="1"/>
  <c r="M60" i="1"/>
  <c r="N60" i="1"/>
  <c r="O60" i="1"/>
  <c r="P60" i="1"/>
  <c r="Q60" i="1"/>
  <c r="S60" i="1"/>
  <c r="U60" i="1"/>
  <c r="W60" i="1"/>
  <c r="M61" i="1"/>
  <c r="N61" i="1"/>
  <c r="O61" i="1"/>
  <c r="P61" i="1"/>
  <c r="Q61" i="1"/>
  <c r="S61" i="1"/>
  <c r="U61" i="1"/>
  <c r="W61" i="1"/>
  <c r="M62" i="1"/>
  <c r="N62" i="1"/>
  <c r="O62" i="1"/>
  <c r="P62" i="1"/>
  <c r="Q62" i="1"/>
  <c r="S62" i="1"/>
  <c r="U62" i="1"/>
  <c r="W62" i="1"/>
  <c r="M63" i="1"/>
  <c r="N63" i="1"/>
  <c r="O63" i="1"/>
  <c r="P63" i="1"/>
  <c r="Q63" i="1"/>
  <c r="S63" i="1"/>
  <c r="U63" i="1"/>
  <c r="W63" i="1"/>
  <c r="M64" i="1"/>
  <c r="N64" i="1"/>
  <c r="O64" i="1"/>
  <c r="P64" i="1"/>
  <c r="Q64" i="1"/>
  <c r="S64" i="1"/>
  <c r="U64" i="1"/>
  <c r="W64" i="1"/>
  <c r="M65" i="1"/>
  <c r="N65" i="1"/>
  <c r="O65" i="1"/>
  <c r="P65" i="1"/>
  <c r="Q65" i="1"/>
  <c r="S65" i="1"/>
  <c r="U65" i="1"/>
  <c r="W65" i="1"/>
  <c r="M66" i="1"/>
  <c r="N66" i="1"/>
  <c r="O66" i="1"/>
  <c r="P66" i="1"/>
  <c r="Q66" i="1"/>
  <c r="S66" i="1"/>
  <c r="U66" i="1"/>
  <c r="W66" i="1"/>
  <c r="M67" i="1"/>
  <c r="N67" i="1"/>
  <c r="O67" i="1"/>
  <c r="P67" i="1"/>
  <c r="Q67" i="1"/>
  <c r="S67" i="1"/>
  <c r="U67" i="1"/>
  <c r="W67" i="1"/>
  <c r="M68" i="1"/>
  <c r="N68" i="1"/>
  <c r="O68" i="1"/>
  <c r="P68" i="1"/>
  <c r="Q68" i="1"/>
  <c r="S68" i="1"/>
  <c r="U68" i="1"/>
  <c r="W68" i="1"/>
  <c r="M69" i="1"/>
  <c r="N69" i="1"/>
  <c r="O69" i="1"/>
  <c r="P69" i="1"/>
  <c r="Q69" i="1"/>
  <c r="S69" i="1"/>
  <c r="U69" i="1"/>
  <c r="W69" i="1"/>
  <c r="M70" i="1"/>
  <c r="N70" i="1"/>
  <c r="O70" i="1"/>
  <c r="P70" i="1"/>
  <c r="Q70" i="1"/>
  <c r="S70" i="1"/>
  <c r="U70" i="1"/>
  <c r="W70" i="1"/>
  <c r="M71" i="1"/>
  <c r="N71" i="1"/>
  <c r="O71" i="1"/>
  <c r="P71" i="1"/>
  <c r="Q71" i="1"/>
  <c r="S71" i="1"/>
  <c r="U71" i="1"/>
  <c r="W71" i="1"/>
  <c r="M72" i="1"/>
  <c r="N72" i="1"/>
  <c r="O72" i="1"/>
  <c r="P72" i="1"/>
  <c r="Q72" i="1"/>
  <c r="S72" i="1"/>
  <c r="U72" i="1"/>
  <c r="W72" i="1"/>
  <c r="M73" i="1"/>
  <c r="N73" i="1"/>
  <c r="O73" i="1"/>
  <c r="P73" i="1"/>
  <c r="Q73" i="1"/>
  <c r="S73" i="1"/>
  <c r="U73" i="1"/>
  <c r="W73" i="1"/>
  <c r="M74" i="1"/>
  <c r="N74" i="1"/>
  <c r="O74" i="1"/>
  <c r="P74" i="1"/>
  <c r="Q74" i="1"/>
  <c r="S74" i="1"/>
  <c r="U74" i="1"/>
  <c r="W74" i="1"/>
  <c r="M75" i="1"/>
  <c r="N75" i="1"/>
  <c r="O75" i="1"/>
  <c r="P75" i="1"/>
  <c r="Q75" i="1"/>
  <c r="S75" i="1"/>
  <c r="U75" i="1"/>
  <c r="W75" i="1"/>
  <c r="M76" i="1"/>
  <c r="N76" i="1"/>
  <c r="O76" i="1"/>
  <c r="P76" i="1"/>
  <c r="Q76" i="1"/>
  <c r="S76" i="1"/>
  <c r="U76" i="1"/>
  <c r="W76" i="1"/>
  <c r="M77" i="1"/>
  <c r="N77" i="1"/>
  <c r="O77" i="1"/>
  <c r="P77" i="1"/>
  <c r="Q77" i="1"/>
  <c r="S77" i="1"/>
  <c r="U77" i="1"/>
  <c r="W77" i="1"/>
  <c r="M78" i="1"/>
  <c r="N78" i="1"/>
  <c r="O78" i="1"/>
  <c r="P78" i="1"/>
  <c r="Q78" i="1"/>
  <c r="S78" i="1"/>
  <c r="U78" i="1"/>
  <c r="W78" i="1"/>
  <c r="M79" i="1"/>
  <c r="N79" i="1"/>
  <c r="O79" i="1"/>
  <c r="P79" i="1"/>
  <c r="Q79" i="1"/>
  <c r="S79" i="1"/>
  <c r="U79" i="1"/>
  <c r="W79" i="1"/>
  <c r="M80" i="1"/>
  <c r="N80" i="1"/>
  <c r="O80" i="1"/>
  <c r="P80" i="1"/>
  <c r="Q80" i="1"/>
  <c r="S80" i="1"/>
  <c r="U80" i="1"/>
  <c r="W80" i="1"/>
  <c r="M81" i="1"/>
  <c r="N81" i="1"/>
  <c r="O81" i="1"/>
  <c r="P81" i="1"/>
  <c r="Q81" i="1"/>
  <c r="S81" i="1"/>
  <c r="U81" i="1"/>
  <c r="W81" i="1"/>
  <c r="M82" i="1"/>
  <c r="N82" i="1"/>
  <c r="O82" i="1"/>
  <c r="P82" i="1"/>
  <c r="Q82" i="1"/>
  <c r="S82" i="1"/>
  <c r="U82" i="1"/>
  <c r="W82" i="1"/>
  <c r="M83" i="1"/>
  <c r="N83" i="1"/>
  <c r="O83" i="1"/>
  <c r="P83" i="1"/>
  <c r="Q83" i="1"/>
  <c r="S83" i="1"/>
  <c r="U83" i="1"/>
  <c r="W83" i="1"/>
  <c r="DI85" i="1"/>
  <c r="EN87" i="1"/>
  <c r="CM103" i="1"/>
  <c r="CO104" i="1"/>
  <c r="DS108" i="1"/>
  <c r="DZ113" i="1"/>
  <c r="DP115" i="1"/>
  <c r="DD116" i="1"/>
  <c r="EB119" i="1"/>
  <c r="M28" i="1"/>
  <c r="N28" i="1"/>
  <c r="O28" i="1"/>
  <c r="P28" i="1"/>
  <c r="Q28" i="1"/>
  <c r="S28" i="1"/>
  <c r="U28" i="1"/>
  <c r="W28" i="1"/>
  <c r="M29" i="1"/>
  <c r="N29" i="1"/>
  <c r="O29" i="1"/>
  <c r="P29" i="1"/>
  <c r="Q29" i="1"/>
  <c r="S29" i="1"/>
  <c r="U29" i="1"/>
  <c r="W29" i="1"/>
  <c r="M30" i="1"/>
  <c r="N30" i="1"/>
  <c r="O30" i="1"/>
  <c r="P30" i="1"/>
  <c r="Q30" i="1"/>
  <c r="S30" i="1"/>
  <c r="U30" i="1"/>
  <c r="W30" i="1"/>
  <c r="M31" i="1"/>
  <c r="N31" i="1"/>
  <c r="O31" i="1"/>
  <c r="P31" i="1"/>
  <c r="Q31" i="1"/>
  <c r="S31" i="1"/>
  <c r="U31" i="1"/>
  <c r="W31" i="1"/>
  <c r="M32" i="1"/>
  <c r="N32" i="1"/>
  <c r="O32" i="1"/>
  <c r="P32" i="1"/>
  <c r="Q32" i="1"/>
  <c r="S32" i="1"/>
  <c r="U32" i="1"/>
  <c r="W32" i="1"/>
  <c r="M33" i="1"/>
  <c r="N33" i="1"/>
  <c r="O33" i="1"/>
  <c r="P33" i="1"/>
  <c r="Q33" i="1"/>
  <c r="S33" i="1"/>
  <c r="U33" i="1"/>
  <c r="W33" i="1"/>
  <c r="M34" i="1"/>
  <c r="N34" i="1"/>
  <c r="O34" i="1"/>
  <c r="P34" i="1"/>
  <c r="Q34" i="1"/>
  <c r="S34" i="1"/>
  <c r="U34" i="1"/>
  <c r="W34" i="1"/>
  <c r="M35" i="1"/>
  <c r="N35" i="1"/>
  <c r="O35" i="1"/>
  <c r="P35" i="1"/>
  <c r="Q35" i="1"/>
  <c r="S35" i="1"/>
  <c r="U35" i="1"/>
  <c r="W35" i="1"/>
  <c r="M36" i="1"/>
  <c r="N36" i="1"/>
  <c r="O36" i="1"/>
  <c r="P36" i="1"/>
  <c r="Q36" i="1"/>
  <c r="S36" i="1"/>
  <c r="U36" i="1"/>
  <c r="W36" i="1"/>
  <c r="M37" i="1"/>
  <c r="N37" i="1"/>
  <c r="O37" i="1"/>
  <c r="P37" i="1"/>
  <c r="Q37" i="1"/>
  <c r="S37" i="1"/>
  <c r="U37" i="1"/>
  <c r="W37" i="1"/>
  <c r="M38" i="1"/>
  <c r="N38" i="1"/>
  <c r="O38" i="1"/>
  <c r="P38" i="1"/>
  <c r="Q38" i="1"/>
  <c r="S38" i="1"/>
  <c r="U38" i="1"/>
  <c r="W38" i="1"/>
  <c r="M39" i="1"/>
  <c r="N39" i="1"/>
  <c r="O39" i="1"/>
  <c r="P39" i="1"/>
  <c r="Q39" i="1"/>
  <c r="S39" i="1"/>
  <c r="U39" i="1"/>
  <c r="W39" i="1"/>
  <c r="M40" i="1"/>
  <c r="N40" i="1"/>
  <c r="O40" i="1"/>
  <c r="P40" i="1"/>
  <c r="Q40" i="1"/>
  <c r="S40" i="1"/>
  <c r="U40" i="1"/>
  <c r="W40" i="1"/>
  <c r="M41" i="1"/>
  <c r="N41" i="1"/>
  <c r="O41" i="1"/>
  <c r="P41" i="1"/>
  <c r="Q41" i="1"/>
  <c r="S41" i="1"/>
  <c r="U41" i="1"/>
  <c r="W41" i="1"/>
  <c r="M42" i="1"/>
  <c r="N42" i="1"/>
  <c r="O42" i="1"/>
  <c r="P42" i="1"/>
  <c r="Q42" i="1"/>
  <c r="S42" i="1"/>
  <c r="U42" i="1"/>
  <c r="W42" i="1"/>
  <c r="M43" i="1"/>
  <c r="N43" i="1"/>
  <c r="O43" i="1"/>
  <c r="P43" i="1"/>
  <c r="Q43" i="1"/>
  <c r="S43" i="1"/>
  <c r="U43" i="1"/>
  <c r="W43" i="1"/>
  <c r="EI71" i="1" l="1"/>
  <c r="DL70" i="1"/>
  <c r="DL66" i="1"/>
  <c r="EI79" i="1"/>
  <c r="EN122" i="1"/>
  <c r="DL122" i="1"/>
  <c r="DH122" i="1"/>
  <c r="DJ120" i="1"/>
  <c r="EI80" i="1"/>
  <c r="DC76" i="1"/>
  <c r="DF73" i="1"/>
  <c r="EI72" i="1"/>
  <c r="DC68" i="1"/>
  <c r="DQ118" i="1"/>
  <c r="CW118" i="1"/>
  <c r="DT85" i="1"/>
  <c r="DP122" i="1"/>
  <c r="EM104" i="1"/>
  <c r="EE104" i="1"/>
  <c r="DW104" i="1"/>
  <c r="DO104" i="1"/>
  <c r="DG104" i="1"/>
  <c r="CY104" i="1"/>
  <c r="CQ104" i="1"/>
  <c r="DE119" i="1"/>
  <c r="DP123" i="1"/>
  <c r="CM123" i="1"/>
  <c r="EB123" i="1"/>
  <c r="EN123" i="1"/>
  <c r="CR123" i="1"/>
  <c r="CM121" i="1"/>
  <c r="CY121" i="1"/>
  <c r="DO121" i="1"/>
  <c r="EE121" i="1"/>
  <c r="CZ118" i="1"/>
  <c r="CR118" i="1"/>
  <c r="DX118" i="1"/>
  <c r="CV118" i="1"/>
  <c r="DP118" i="1"/>
  <c r="EB118" i="1"/>
  <c r="CT117" i="1"/>
  <c r="DA117" i="1"/>
  <c r="DK117" i="1"/>
  <c r="DV117" i="1"/>
  <c r="EE117" i="1"/>
  <c r="CU117" i="1"/>
  <c r="DC117" i="1"/>
  <c r="DN117" i="1"/>
  <c r="DZ117" i="1"/>
  <c r="EI117" i="1"/>
  <c r="CM117" i="1"/>
  <c r="DO117" i="1"/>
  <c r="EA117" i="1"/>
  <c r="CV114" i="1"/>
  <c r="DP114" i="1"/>
  <c r="EB114" i="1"/>
  <c r="CR114" i="1"/>
  <c r="DH114" i="1"/>
  <c r="EG114" i="1"/>
  <c r="CW114" i="1"/>
  <c r="DL114" i="1"/>
  <c r="DX114" i="1"/>
  <c r="EN114" i="1"/>
  <c r="CZ114" i="1"/>
  <c r="DM114" i="1"/>
  <c r="EC114" i="1"/>
  <c r="DM112" i="1"/>
  <c r="EC112" i="1"/>
  <c r="CM112" i="1"/>
  <c r="DI112" i="1"/>
  <c r="CS112" i="1"/>
  <c r="EK112" i="1"/>
  <c r="DU112" i="1"/>
  <c r="EO112" i="1"/>
  <c r="DE112" i="1"/>
  <c r="CY110" i="1"/>
  <c r="DG110" i="1"/>
  <c r="EA110" i="1"/>
  <c r="CQ110" i="1"/>
  <c r="CZ110" i="1"/>
  <c r="DT110" i="1"/>
  <c r="EB110" i="1"/>
  <c r="DA110" i="1"/>
  <c r="DU110" i="1"/>
  <c r="EO110" i="1"/>
  <c r="DE110" i="1"/>
  <c r="DW110" i="1"/>
  <c r="CS110" i="1"/>
  <c r="EE110" i="1"/>
  <c r="CU110" i="1"/>
  <c r="EG110" i="1"/>
  <c r="DL110" i="1"/>
  <c r="CM107" i="1"/>
  <c r="CR107" i="1"/>
  <c r="DS107" i="1"/>
  <c r="EN107" i="1"/>
  <c r="CQ106" i="1"/>
  <c r="DD106" i="1"/>
  <c r="DW106" i="1"/>
  <c r="EJ106" i="1"/>
  <c r="DL106" i="1"/>
  <c r="EE106" i="1"/>
  <c r="CY106" i="1"/>
  <c r="CV123" i="1"/>
  <c r="DX122" i="1"/>
  <c r="DR120" i="1"/>
  <c r="EG119" i="1"/>
  <c r="CR119" i="1"/>
  <c r="EC118" i="1"/>
  <c r="ED117" i="1"/>
  <c r="CP117" i="1"/>
  <c r="DR116" i="1"/>
  <c r="EC115" i="1"/>
  <c r="EP114" i="1"/>
  <c r="EL114" i="1"/>
  <c r="EH114" i="1"/>
  <c r="ED114" i="1"/>
  <c r="DZ114" i="1"/>
  <c r="DV114" i="1"/>
  <c r="DR114" i="1"/>
  <c r="DN114" i="1"/>
  <c r="DF114" i="1"/>
  <c r="DB114" i="1"/>
  <c r="CX114" i="1"/>
  <c r="CT114" i="1"/>
  <c r="CP114" i="1"/>
  <c r="DO112" i="1"/>
  <c r="EI123" i="1"/>
  <c r="DL123" i="1"/>
  <c r="DB122" i="1"/>
  <c r="DZ121" i="1"/>
  <c r="CT121" i="1"/>
  <c r="EE120" i="1"/>
  <c r="EM120" i="1"/>
  <c r="EI120" i="1"/>
  <c r="EA120" i="1"/>
  <c r="DW120" i="1"/>
  <c r="DO120" i="1"/>
  <c r="DK120" i="1"/>
  <c r="DG120" i="1"/>
  <c r="DC120" i="1"/>
  <c r="CU120" i="1"/>
  <c r="CQ120" i="1"/>
  <c r="DR118" i="1"/>
  <c r="DS117" i="1"/>
  <c r="EL117" i="1"/>
  <c r="DF117" i="1"/>
  <c r="CX117" i="1"/>
  <c r="EK115" i="1"/>
  <c r="DM115" i="1"/>
  <c r="CW115" i="1"/>
  <c r="EF114" i="1"/>
  <c r="DB112" i="1"/>
  <c r="DO110" i="1"/>
  <c r="CN120" i="1"/>
  <c r="DT120" i="1"/>
  <c r="CM119" i="1"/>
  <c r="DH119" i="1"/>
  <c r="CZ119" i="1"/>
  <c r="DL119" i="1"/>
  <c r="EF119" i="1"/>
  <c r="EN119" i="1"/>
  <c r="CM116" i="1"/>
  <c r="CY116" i="1"/>
  <c r="DS116" i="1"/>
  <c r="EE116" i="1"/>
  <c r="CN116" i="1"/>
  <c r="DT116" i="1"/>
  <c r="CZ115" i="1"/>
  <c r="DL115" i="1"/>
  <c r="EF115" i="1"/>
  <c r="EN115" i="1"/>
  <c r="CR115" i="1"/>
  <c r="DE115" i="1"/>
  <c r="DQ115" i="1"/>
  <c r="EG115" i="1"/>
  <c r="CV115" i="1"/>
  <c r="DH115" i="1"/>
  <c r="DX115" i="1"/>
  <c r="EB115" i="1"/>
  <c r="DE113" i="1"/>
  <c r="EE113" i="1"/>
  <c r="CS113" i="1"/>
  <c r="DU113" i="1"/>
  <c r="EG113" i="1"/>
  <c r="CZ113" i="1"/>
  <c r="ED113" i="1"/>
  <c r="DJ113" i="1"/>
  <c r="EI113" i="1"/>
  <c r="DL113" i="1"/>
  <c r="EK113" i="1"/>
  <c r="CM111" i="1"/>
  <c r="DL111" i="1"/>
  <c r="ED111" i="1"/>
  <c r="CZ111" i="1"/>
  <c r="DN111" i="1"/>
  <c r="DI109" i="1"/>
  <c r="DU109" i="1"/>
  <c r="EK109" i="1"/>
  <c r="DA109" i="1"/>
  <c r="DJ109" i="1"/>
  <c r="DV109" i="1"/>
  <c r="EL109" i="1"/>
  <c r="CO109" i="1"/>
  <c r="DN109" i="1"/>
  <c r="EP109" i="1"/>
  <c r="CS109" i="1"/>
  <c r="DQ109" i="1"/>
  <c r="DF109" i="1"/>
  <c r="DY109" i="1"/>
  <c r="ED109" i="1"/>
  <c r="CT108" i="1"/>
  <c r="CM108" i="1"/>
  <c r="DO108" i="1"/>
  <c r="EH108" i="1"/>
  <c r="CQ108" i="1"/>
  <c r="DJ108" i="1"/>
  <c r="ED108" i="1"/>
  <c r="CX108" i="1"/>
  <c r="DR108" i="1"/>
  <c r="EK108" i="1"/>
  <c r="CO108" i="1"/>
  <c r="DZ108" i="1"/>
  <c r="DB108" i="1"/>
  <c r="EM108" i="1"/>
  <c r="DI108" i="1"/>
  <c r="DI105" i="1"/>
  <c r="DY105" i="1"/>
  <c r="CS105" i="1"/>
  <c r="DT105" i="1"/>
  <c r="EJ105" i="1"/>
  <c r="EB105" i="1"/>
  <c r="EO105" i="1"/>
  <c r="CX105" i="1"/>
  <c r="DN105" i="1"/>
  <c r="DS123" i="1"/>
  <c r="DC123" i="1"/>
  <c r="CV122" i="1"/>
  <c r="EA121" i="1"/>
  <c r="CU121" i="1"/>
  <c r="EJ120" i="1"/>
  <c r="CX120" i="1"/>
  <c r="DM119" i="1"/>
  <c r="DH118" i="1"/>
  <c r="DJ114" i="1"/>
  <c r="EG123" i="1"/>
  <c r="DH123" i="1"/>
  <c r="EO123" i="1"/>
  <c r="EC123" i="1"/>
  <c r="DY123" i="1"/>
  <c r="DQ123" i="1"/>
  <c r="DM123" i="1"/>
  <c r="DI123" i="1"/>
  <c r="DA123" i="1"/>
  <c r="CS123" i="1"/>
  <c r="EO122" i="1"/>
  <c r="EK122" i="1"/>
  <c r="EG122" i="1"/>
  <c r="EC122" i="1"/>
  <c r="DY122" i="1"/>
  <c r="DU122" i="1"/>
  <c r="DQ122" i="1"/>
  <c r="DM122" i="1"/>
  <c r="DI122" i="1"/>
  <c r="DE122" i="1"/>
  <c r="DA122" i="1"/>
  <c r="CS122" i="1"/>
  <c r="CO122" i="1"/>
  <c r="EP121" i="1"/>
  <c r="DK121" i="1"/>
  <c r="DV121" i="1"/>
  <c r="DF121" i="1"/>
  <c r="CP121" i="1"/>
  <c r="ED120" i="1"/>
  <c r="DD120" i="1"/>
  <c r="EL120" i="1"/>
  <c r="EH120" i="1"/>
  <c r="DZ120" i="1"/>
  <c r="DV120" i="1"/>
  <c r="DN120" i="1"/>
  <c r="DF120" i="1"/>
  <c r="DB120" i="1"/>
  <c r="CT120" i="1"/>
  <c r="CP120" i="1"/>
  <c r="DX119" i="1"/>
  <c r="DA119" i="1"/>
  <c r="EO119" i="1"/>
  <c r="EK119" i="1"/>
  <c r="EC119" i="1"/>
  <c r="DY119" i="1"/>
  <c r="DU119" i="1"/>
  <c r="DQ119" i="1"/>
  <c r="DI119" i="1"/>
  <c r="CW119" i="1"/>
  <c r="CS119" i="1"/>
  <c r="CO119" i="1"/>
  <c r="EN118" i="1"/>
  <c r="EH118" i="1"/>
  <c r="DB118" i="1"/>
  <c r="DJ117" i="1"/>
  <c r="EJ116" i="1"/>
  <c r="CX116" i="1"/>
  <c r="EI116" i="1"/>
  <c r="DO116" i="1"/>
  <c r="DC116" i="1"/>
  <c r="DA115" i="1"/>
  <c r="DQ114" i="1"/>
  <c r="CX113" i="1"/>
  <c r="EL111" i="1"/>
  <c r="DP111" i="1"/>
  <c r="DX123" i="1"/>
  <c r="CW123" i="1"/>
  <c r="EB122" i="1"/>
  <c r="CW122" i="1"/>
  <c r="EJ122" i="1"/>
  <c r="DT122" i="1"/>
  <c r="DD122" i="1"/>
  <c r="CR122" i="1"/>
  <c r="CN122" i="1"/>
  <c r="EL121" i="1"/>
  <c r="DJ121" i="1"/>
  <c r="EO121" i="1"/>
  <c r="EK121" i="1"/>
  <c r="EG121" i="1"/>
  <c r="EC121" i="1"/>
  <c r="DY121" i="1"/>
  <c r="DU121" i="1"/>
  <c r="DQ121" i="1"/>
  <c r="DM121" i="1"/>
  <c r="DI121" i="1"/>
  <c r="DE121" i="1"/>
  <c r="DA121" i="1"/>
  <c r="CW121" i="1"/>
  <c r="CS121" i="1"/>
  <c r="CO121" i="1"/>
  <c r="EP120" i="1"/>
  <c r="DS120" i="1"/>
  <c r="CY120" i="1"/>
  <c r="EI119" i="1"/>
  <c r="DP119" i="1"/>
  <c r="CV119" i="1"/>
  <c r="EF118" i="1"/>
  <c r="DL118" i="1"/>
  <c r="EO118" i="1"/>
  <c r="EK118" i="1"/>
  <c r="EG118" i="1"/>
  <c r="DY118" i="1"/>
  <c r="DU118" i="1"/>
  <c r="DM118" i="1"/>
  <c r="DI118" i="1"/>
  <c r="DE118" i="1"/>
  <c r="DA118" i="1"/>
  <c r="CS118" i="1"/>
  <c r="CO118" i="1"/>
  <c r="EP117" i="1"/>
  <c r="CY117" i="1"/>
  <c r="ED116" i="1"/>
  <c r="EP116" i="1"/>
  <c r="EL116" i="1"/>
  <c r="EH116" i="1"/>
  <c r="DZ116" i="1"/>
  <c r="DV116" i="1"/>
  <c r="DN116" i="1"/>
  <c r="DJ116" i="1"/>
  <c r="DF116" i="1"/>
  <c r="DB116" i="1"/>
  <c r="CT116" i="1"/>
  <c r="CP116" i="1"/>
  <c r="CM115" i="1"/>
  <c r="EM115" i="1"/>
  <c r="EI115" i="1"/>
  <c r="EE115" i="1"/>
  <c r="EA115" i="1"/>
  <c r="DW115" i="1"/>
  <c r="DS115" i="1"/>
  <c r="DO115" i="1"/>
  <c r="DK115" i="1"/>
  <c r="DG115" i="1"/>
  <c r="DC115" i="1"/>
  <c r="CY115" i="1"/>
  <c r="CU115" i="1"/>
  <c r="CQ115" i="1"/>
  <c r="DA114" i="1"/>
  <c r="CR111" i="1"/>
  <c r="DD109" i="1"/>
  <c r="DF107" i="1"/>
  <c r="CM104" i="1"/>
  <c r="DC104" i="1"/>
  <c r="DS104" i="1"/>
  <c r="EI104" i="1"/>
  <c r="CS104" i="1"/>
  <c r="DB104" i="1"/>
  <c r="DI104" i="1"/>
  <c r="DR104" i="1"/>
  <c r="DY104" i="1"/>
  <c r="EH104" i="1"/>
  <c r="EO104" i="1"/>
  <c r="DE104" i="1"/>
  <c r="EK104" i="1"/>
  <c r="DM104" i="1"/>
  <c r="EM121" i="1"/>
  <c r="DW121" i="1"/>
  <c r="DG121" i="1"/>
  <c r="CQ121" i="1"/>
  <c r="EJ118" i="1"/>
  <c r="DT118" i="1"/>
  <c r="DD118" i="1"/>
  <c r="CN118" i="1"/>
  <c r="EM117" i="1"/>
  <c r="DW117" i="1"/>
  <c r="DG117" i="1"/>
  <c r="CQ117" i="1"/>
  <c r="EO114" i="1"/>
  <c r="EK114" i="1"/>
  <c r="EP113" i="1"/>
  <c r="EL113" i="1"/>
  <c r="DN113" i="1"/>
  <c r="DF113" i="1"/>
  <c r="CP113" i="1"/>
  <c r="DB111" i="1"/>
  <c r="CT109" i="1"/>
  <c r="DD105" i="1"/>
  <c r="CV105" i="1"/>
  <c r="CN105" i="1"/>
  <c r="DU104" i="1"/>
  <c r="EK88" i="1"/>
  <c r="DE88" i="1"/>
  <c r="DH87" i="1"/>
  <c r="CS86" i="1"/>
  <c r="CO88" i="1"/>
  <c r="DZ88" i="1"/>
  <c r="CT88" i="1"/>
  <c r="DO88" i="1"/>
  <c r="CM87" i="1"/>
  <c r="DS87" i="1"/>
  <c r="CY86" i="1"/>
  <c r="DO86" i="1"/>
  <c r="DD86" i="1"/>
  <c r="DY86" i="1"/>
  <c r="CS85" i="1"/>
  <c r="CX85" i="1"/>
  <c r="CN85" i="1"/>
  <c r="ED85" i="1"/>
  <c r="CO84" i="1"/>
  <c r="DZ84" i="1"/>
  <c r="EK84" i="1"/>
  <c r="EM123" i="1"/>
  <c r="EE123" i="1"/>
  <c r="EA123" i="1"/>
  <c r="DW123" i="1"/>
  <c r="DO123" i="1"/>
  <c r="DK123" i="1"/>
  <c r="DG123" i="1"/>
  <c r="CY123" i="1"/>
  <c r="CU123" i="1"/>
  <c r="CQ123" i="1"/>
  <c r="EP122" i="1"/>
  <c r="EL122" i="1"/>
  <c r="EH122" i="1"/>
  <c r="ED122" i="1"/>
  <c r="DZ122" i="1"/>
  <c r="DV122" i="1"/>
  <c r="DR122" i="1"/>
  <c r="DN122" i="1"/>
  <c r="DJ122" i="1"/>
  <c r="DF122" i="1"/>
  <c r="CX122" i="1"/>
  <c r="CT122" i="1"/>
  <c r="CP122" i="1"/>
  <c r="EN120" i="1"/>
  <c r="EF120" i="1"/>
  <c r="EB120" i="1"/>
  <c r="DX120" i="1"/>
  <c r="DP120" i="1"/>
  <c r="DL120" i="1"/>
  <c r="DH120" i="1"/>
  <c r="CZ120" i="1"/>
  <c r="CV120" i="1"/>
  <c r="CR120" i="1"/>
  <c r="EM119" i="1"/>
  <c r="EE119" i="1"/>
  <c r="EA119" i="1"/>
  <c r="DW119" i="1"/>
  <c r="DS119" i="1"/>
  <c r="DO119" i="1"/>
  <c r="DK119" i="1"/>
  <c r="DG119" i="1"/>
  <c r="DC119" i="1"/>
  <c r="CY119" i="1"/>
  <c r="CU119" i="1"/>
  <c r="CQ119" i="1"/>
  <c r="EN116" i="1"/>
  <c r="EF116" i="1"/>
  <c r="EB116" i="1"/>
  <c r="DX116" i="1"/>
  <c r="DP116" i="1"/>
  <c r="DL116" i="1"/>
  <c r="DH116" i="1"/>
  <c r="CZ116" i="1"/>
  <c r="CV116" i="1"/>
  <c r="CR116" i="1"/>
  <c r="EO115" i="1"/>
  <c r="DY115" i="1"/>
  <c r="DU115" i="1"/>
  <c r="DI115" i="1"/>
  <c r="CS115" i="1"/>
  <c r="CO115" i="1"/>
  <c r="EJ110" i="1"/>
  <c r="DP110" i="1"/>
  <c r="CN110" i="1"/>
  <c r="EP107" i="1"/>
  <c r="EL107" i="1"/>
  <c r="ED107" i="1"/>
  <c r="DZ107" i="1"/>
  <c r="DN107" i="1"/>
  <c r="DJ107" i="1"/>
  <c r="CX107" i="1"/>
  <c r="CT107" i="1"/>
  <c r="CW104" i="1"/>
  <c r="CX87" i="1"/>
  <c r="EP118" i="1"/>
  <c r="EL118" i="1"/>
  <c r="ED118" i="1"/>
  <c r="DZ118" i="1"/>
  <c r="DV118" i="1"/>
  <c r="DN118" i="1"/>
  <c r="DJ118" i="1"/>
  <c r="DF118" i="1"/>
  <c r="CX118" i="1"/>
  <c r="CT118" i="1"/>
  <c r="CP118" i="1"/>
  <c r="EO117" i="1"/>
  <c r="EK117" i="1"/>
  <c r="EG117" i="1"/>
  <c r="EC117" i="1"/>
  <c r="DY117" i="1"/>
  <c r="DU117" i="1"/>
  <c r="DQ117" i="1"/>
  <c r="DM117" i="1"/>
  <c r="DI117" i="1"/>
  <c r="DE117" i="1"/>
  <c r="CW117" i="1"/>
  <c r="CS117" i="1"/>
  <c r="CO117" i="1"/>
  <c r="EM116" i="1"/>
  <c r="EA116" i="1"/>
  <c r="DW116" i="1"/>
  <c r="DK116" i="1"/>
  <c r="DG116" i="1"/>
  <c r="CU116" i="1"/>
  <c r="CQ116" i="1"/>
  <c r="DT113" i="1"/>
  <c r="DD113" i="1"/>
  <c r="EP112" i="1"/>
  <c r="EL112" i="1"/>
  <c r="EH112" i="1"/>
  <c r="ED112" i="1"/>
  <c r="DZ112" i="1"/>
  <c r="DV112" i="1"/>
  <c r="DR112" i="1"/>
  <c r="DN112" i="1"/>
  <c r="DJ112" i="1"/>
  <c r="DF112" i="1"/>
  <c r="CX112" i="1"/>
  <c r="CT112" i="1"/>
  <c r="CP112" i="1"/>
  <c r="EN111" i="1"/>
  <c r="EB111" i="1"/>
  <c r="DH111" i="1"/>
  <c r="EE108" i="1"/>
  <c r="DW108" i="1"/>
  <c r="DC108" i="1"/>
  <c r="DO106" i="1"/>
  <c r="CT84" i="1"/>
  <c r="DO84" i="1"/>
  <c r="DY114" i="1"/>
  <c r="DU114" i="1"/>
  <c r="DI114" i="1"/>
  <c r="DE114" i="1"/>
  <c r="CS114" i="1"/>
  <c r="CO114" i="1"/>
  <c r="EN113" i="1"/>
  <c r="EJ113" i="1"/>
  <c r="EF113" i="1"/>
  <c r="EB113" i="1"/>
  <c r="DX113" i="1"/>
  <c r="DP113" i="1"/>
  <c r="DH113" i="1"/>
  <c r="CV113" i="1"/>
  <c r="CR113" i="1"/>
  <c r="CN113" i="1"/>
  <c r="EP111" i="1"/>
  <c r="EH111" i="1"/>
  <c r="DZ111" i="1"/>
  <c r="DV111" i="1"/>
  <c r="DR111" i="1"/>
  <c r="DJ111" i="1"/>
  <c r="DF111" i="1"/>
  <c r="CX111" i="1"/>
  <c r="CT111" i="1"/>
  <c r="CP111" i="1"/>
  <c r="EN109" i="1"/>
  <c r="EJ109" i="1"/>
  <c r="EF109" i="1"/>
  <c r="EB109" i="1"/>
  <c r="DX109" i="1"/>
  <c r="DT109" i="1"/>
  <c r="DP109" i="1"/>
  <c r="DL109" i="1"/>
  <c r="DH109" i="1"/>
  <c r="CZ109" i="1"/>
  <c r="CV109" i="1"/>
  <c r="CR109" i="1"/>
  <c r="CN109" i="1"/>
  <c r="EO108" i="1"/>
  <c r="DY108" i="1"/>
  <c r="DM108" i="1"/>
  <c r="DE108" i="1"/>
  <c r="CW108" i="1"/>
  <c r="EO106" i="1"/>
  <c r="EG106" i="1"/>
  <c r="EC106" i="1"/>
  <c r="DY106" i="1"/>
  <c r="DM106" i="1"/>
  <c r="DI106" i="1"/>
  <c r="DA106" i="1"/>
  <c r="CW106" i="1"/>
  <c r="CS106" i="1"/>
  <c r="EL105" i="1"/>
  <c r="ED105" i="1"/>
  <c r="DF105" i="1"/>
  <c r="EP104" i="1"/>
  <c r="DZ104" i="1"/>
  <c r="DJ104" i="1"/>
  <c r="CT104" i="1"/>
  <c r="ED87" i="1"/>
  <c r="EJ86" i="1"/>
  <c r="DE84" i="1"/>
  <c r="EJ114" i="1"/>
  <c r="DT114" i="1"/>
  <c r="DD114" i="1"/>
  <c r="CN114" i="1"/>
  <c r="EA113" i="1"/>
  <c r="EM112" i="1"/>
  <c r="EI112" i="1"/>
  <c r="EE112" i="1"/>
  <c r="EA112" i="1"/>
  <c r="DW112" i="1"/>
  <c r="DS112" i="1"/>
  <c r="DK112" i="1"/>
  <c r="DG112" i="1"/>
  <c r="DC112" i="1"/>
  <c r="CY112" i="1"/>
  <c r="CU112" i="1"/>
  <c r="CQ112" i="1"/>
  <c r="EK110" i="1"/>
  <c r="EC110" i="1"/>
  <c r="DY110" i="1"/>
  <c r="DQ110" i="1"/>
  <c r="DM110" i="1"/>
  <c r="DI110" i="1"/>
  <c r="CW110" i="1"/>
  <c r="CO110" i="1"/>
  <c r="DX107" i="1"/>
  <c r="DP107" i="1"/>
  <c r="DH107" i="1"/>
  <c r="DQ105" i="1"/>
  <c r="EO85" i="1"/>
  <c r="EG85" i="1"/>
  <c r="DA85" i="1"/>
  <c r="EI108" i="1"/>
  <c r="EA108" i="1"/>
  <c r="DK108" i="1"/>
  <c r="DG108" i="1"/>
  <c r="CY108" i="1"/>
  <c r="CU108" i="1"/>
  <c r="EL104" i="1"/>
  <c r="ED104" i="1"/>
  <c r="DV104" i="1"/>
  <c r="DN104" i="1"/>
  <c r="DF104" i="1"/>
  <c r="CX104" i="1"/>
  <c r="CP104" i="1"/>
  <c r="DS103" i="1"/>
  <c r="DS99" i="1"/>
  <c r="EB86" i="1"/>
  <c r="DT86" i="1"/>
  <c r="CV86" i="1"/>
  <c r="CN86" i="1"/>
  <c r="CV81" i="1"/>
  <c r="EB77" i="1"/>
  <c r="CV73" i="1"/>
  <c r="EB69" i="1"/>
  <c r="EO113" i="1"/>
  <c r="EC113" i="1"/>
  <c r="DY113" i="1"/>
  <c r="DQ113" i="1"/>
  <c r="DM113" i="1"/>
  <c r="DI113" i="1"/>
  <c r="DA113" i="1"/>
  <c r="CW113" i="1"/>
  <c r="CO113" i="1"/>
  <c r="EM111" i="1"/>
  <c r="EI111" i="1"/>
  <c r="EE111" i="1"/>
  <c r="EA111" i="1"/>
  <c r="DW111" i="1"/>
  <c r="DS111" i="1"/>
  <c r="DO111" i="1"/>
  <c r="DK111" i="1"/>
  <c r="DG111" i="1"/>
  <c r="DC111" i="1"/>
  <c r="CY111" i="1"/>
  <c r="CU111" i="1"/>
  <c r="CQ111" i="1"/>
  <c r="EM107" i="1"/>
  <c r="EI107" i="1"/>
  <c r="EE107" i="1"/>
  <c r="EA107" i="1"/>
  <c r="DW107" i="1"/>
  <c r="DO107" i="1"/>
  <c r="DK107" i="1"/>
  <c r="DG107" i="1"/>
  <c r="DC107" i="1"/>
  <c r="CY107" i="1"/>
  <c r="CU107" i="1"/>
  <c r="CQ107" i="1"/>
  <c r="EN106" i="1"/>
  <c r="EF106" i="1"/>
  <c r="EB106" i="1"/>
  <c r="DX106" i="1"/>
  <c r="DT106" i="1"/>
  <c r="DP106" i="1"/>
  <c r="DH106" i="1"/>
  <c r="CZ106" i="1"/>
  <c r="CV106" i="1"/>
  <c r="CR106" i="1"/>
  <c r="CN106" i="1"/>
  <c r="EK105" i="1"/>
  <c r="EG105" i="1"/>
  <c r="EC105" i="1"/>
  <c r="DU105" i="1"/>
  <c r="DM105" i="1"/>
  <c r="DE105" i="1"/>
  <c r="DA105" i="1"/>
  <c r="CW105" i="1"/>
  <c r="CO105" i="1"/>
  <c r="EA104" i="1"/>
  <c r="DK104" i="1"/>
  <c r="CU104" i="1"/>
  <c r="EM87" i="1"/>
  <c r="EI87" i="1"/>
  <c r="EE87" i="1"/>
  <c r="EA87" i="1"/>
  <c r="DW87" i="1"/>
  <c r="DO87" i="1"/>
  <c r="DK87" i="1"/>
  <c r="DG87" i="1"/>
  <c r="DC87" i="1"/>
  <c r="CY87" i="1"/>
  <c r="CU87" i="1"/>
  <c r="CQ87" i="1"/>
  <c r="EC86" i="1"/>
  <c r="DM86" i="1"/>
  <c r="CW86" i="1"/>
  <c r="CQ82" i="1"/>
  <c r="CQ78" i="1"/>
  <c r="DH83" i="1"/>
  <c r="DX75" i="1"/>
  <c r="DH67" i="1"/>
  <c r="DO82" i="1"/>
  <c r="EK81" i="1"/>
  <c r="DQ81" i="1"/>
  <c r="DS80" i="1"/>
  <c r="EG66" i="1"/>
  <c r="EN59" i="1"/>
  <c r="EF59" i="1"/>
  <c r="DT59" i="1"/>
  <c r="DL59" i="1"/>
  <c r="CZ59" i="1"/>
  <c r="CN59" i="1"/>
  <c r="CR79" i="1"/>
  <c r="CS72" i="1"/>
  <c r="DY68" i="1"/>
  <c r="DS67" i="1"/>
  <c r="CS80" i="1"/>
  <c r="EG78" i="1"/>
  <c r="DY76" i="1"/>
  <c r="EL73" i="1"/>
  <c r="DC80" i="1"/>
  <c r="CR71" i="1"/>
  <c r="EJ59" i="1"/>
  <c r="EB59" i="1"/>
  <c r="DX59" i="1"/>
  <c r="DP59" i="1"/>
  <c r="DH59" i="1"/>
  <c r="DD59" i="1"/>
  <c r="CV59" i="1"/>
  <c r="CR59" i="1"/>
  <c r="EG70" i="1"/>
  <c r="ED83" i="1"/>
  <c r="CX83" i="1"/>
  <c r="EJ82" i="1"/>
  <c r="DQ73" i="1"/>
  <c r="DS72" i="1"/>
  <c r="DC72" i="1"/>
  <c r="CQ70" i="1"/>
  <c r="DY82" i="1"/>
  <c r="ED77" i="1"/>
  <c r="DN77" i="1"/>
  <c r="DF77" i="1"/>
  <c r="CX77" i="1"/>
  <c r="EH75" i="1"/>
  <c r="DB75" i="1"/>
  <c r="DW74" i="1"/>
  <c r="DS71" i="1"/>
  <c r="DC71" i="1"/>
  <c r="DL69" i="1"/>
  <c r="EN83" i="1"/>
  <c r="DN79" i="1"/>
  <c r="DC75" i="1"/>
  <c r="DX71" i="1"/>
  <c r="CM83" i="1"/>
  <c r="EM83" i="1"/>
  <c r="EI83" i="1"/>
  <c r="EE83" i="1"/>
  <c r="EA83" i="1"/>
  <c r="DW83" i="1"/>
  <c r="DS83" i="1"/>
  <c r="DO83" i="1"/>
  <c r="DK83" i="1"/>
  <c r="DG83" i="1"/>
  <c r="DC83" i="1"/>
  <c r="CY83" i="1"/>
  <c r="CU83" i="1"/>
  <c r="CQ83" i="1"/>
  <c r="EM82" i="1"/>
  <c r="EE82" i="1"/>
  <c r="DG82" i="1"/>
  <c r="CY82" i="1"/>
  <c r="CU82" i="1"/>
  <c r="DS79" i="1"/>
  <c r="DC79" i="1"/>
  <c r="DL77" i="1"/>
  <c r="DA74" i="1"/>
  <c r="ED69" i="1"/>
  <c r="DN69" i="1"/>
  <c r="DF69" i="1"/>
  <c r="CX69" i="1"/>
  <c r="CP64" i="1"/>
  <c r="DI82" i="1"/>
  <c r="DY80" i="1"/>
  <c r="DA78" i="1"/>
  <c r="CV77" i="1"/>
  <c r="CR75" i="1"/>
  <c r="DY72" i="1"/>
  <c r="CV69" i="1"/>
  <c r="CM67" i="1"/>
  <c r="DV64" i="1"/>
  <c r="EL63" i="1"/>
  <c r="DD82" i="1"/>
  <c r="EN81" i="1"/>
  <c r="EJ81" i="1"/>
  <c r="EF81" i="1"/>
  <c r="EB81" i="1"/>
  <c r="DX81" i="1"/>
  <c r="DT81" i="1"/>
  <c r="DP81" i="1"/>
  <c r="DL81" i="1"/>
  <c r="DH81" i="1"/>
  <c r="DD81" i="1"/>
  <c r="CZ81" i="1"/>
  <c r="CR81" i="1"/>
  <c r="CN81" i="1"/>
  <c r="DN80" i="1"/>
  <c r="DL78" i="1"/>
  <c r="EN73" i="1"/>
  <c r="EJ73" i="1"/>
  <c r="EF73" i="1"/>
  <c r="EB73" i="1"/>
  <c r="DX73" i="1"/>
  <c r="DT73" i="1"/>
  <c r="DP73" i="1"/>
  <c r="DL73" i="1"/>
  <c r="DH73" i="1"/>
  <c r="DD73" i="1"/>
  <c r="CZ73" i="1"/>
  <c r="CR73" i="1"/>
  <c r="CN73" i="1"/>
  <c r="DN72" i="1"/>
  <c r="DN71" i="1"/>
  <c r="CQ63" i="1"/>
  <c r="V33" i="1"/>
  <c r="CT47" i="1"/>
  <c r="CM101" i="1"/>
  <c r="CQ101" i="1"/>
  <c r="CU101" i="1"/>
  <c r="CY101" i="1"/>
  <c r="DC101" i="1"/>
  <c r="DG101" i="1"/>
  <c r="DK101" i="1"/>
  <c r="DO101" i="1"/>
  <c r="DS101" i="1"/>
  <c r="DW101" i="1"/>
  <c r="EA101" i="1"/>
  <c r="EE101" i="1"/>
  <c r="EI101" i="1"/>
  <c r="EM101" i="1"/>
  <c r="CT101" i="1"/>
  <c r="CZ101" i="1"/>
  <c r="DJ101" i="1"/>
  <c r="DP101" i="1"/>
  <c r="DZ101" i="1"/>
  <c r="EF101" i="1"/>
  <c r="EP101" i="1"/>
  <c r="DB101" i="1"/>
  <c r="DR101" i="1"/>
  <c r="EH101" i="1"/>
  <c r="CP101" i="1"/>
  <c r="DL101" i="1"/>
  <c r="DV101" i="1"/>
  <c r="CS101" i="1"/>
  <c r="DD101" i="1"/>
  <c r="DN101" i="1"/>
  <c r="DY101" i="1"/>
  <c r="DF101" i="1"/>
  <c r="DQ101" i="1"/>
  <c r="EL101" i="1"/>
  <c r="EJ101" i="1"/>
  <c r="CV101" i="1"/>
  <c r="EB101" i="1"/>
  <c r="CM97" i="1"/>
  <c r="CQ97" i="1"/>
  <c r="CU97" i="1"/>
  <c r="CY97" i="1"/>
  <c r="DC97" i="1"/>
  <c r="DG97" i="1"/>
  <c r="DK97" i="1"/>
  <c r="DO97" i="1"/>
  <c r="DS97" i="1"/>
  <c r="DW97" i="1"/>
  <c r="EA97" i="1"/>
  <c r="EE97" i="1"/>
  <c r="EI97" i="1"/>
  <c r="EM97" i="1"/>
  <c r="CT97" i="1"/>
  <c r="CZ97" i="1"/>
  <c r="DJ97" i="1"/>
  <c r="DP97" i="1"/>
  <c r="DZ97" i="1"/>
  <c r="EF97" i="1"/>
  <c r="EP97" i="1"/>
  <c r="DB97" i="1"/>
  <c r="DR97" i="1"/>
  <c r="EH97" i="1"/>
  <c r="CP97" i="1"/>
  <c r="DL97" i="1"/>
  <c r="DV97" i="1"/>
  <c r="CS97" i="1"/>
  <c r="DD97" i="1"/>
  <c r="DN97" i="1"/>
  <c r="DY97" i="1"/>
  <c r="DF97" i="1"/>
  <c r="DQ97" i="1"/>
  <c r="EL97" i="1"/>
  <c r="EJ97" i="1"/>
  <c r="CV97" i="1"/>
  <c r="EB97" i="1"/>
  <c r="CO95" i="1"/>
  <c r="CS95" i="1"/>
  <c r="CW95" i="1"/>
  <c r="DA95" i="1"/>
  <c r="DE95" i="1"/>
  <c r="DI95" i="1"/>
  <c r="DM95" i="1"/>
  <c r="DQ95" i="1"/>
  <c r="DU95" i="1"/>
  <c r="DY95" i="1"/>
  <c r="EC95" i="1"/>
  <c r="EG95" i="1"/>
  <c r="EK95" i="1"/>
  <c r="EO95" i="1"/>
  <c r="CV95" i="1"/>
  <c r="DB95" i="1"/>
  <c r="DL95" i="1"/>
  <c r="DR95" i="1"/>
  <c r="EB95" i="1"/>
  <c r="EH95" i="1"/>
  <c r="CN95" i="1"/>
  <c r="DD95" i="1"/>
  <c r="DT95" i="1"/>
  <c r="EJ95" i="1"/>
  <c r="CP95" i="1"/>
  <c r="CZ95" i="1"/>
  <c r="DV95" i="1"/>
  <c r="EF95" i="1"/>
  <c r="CR95" i="1"/>
  <c r="DN95" i="1"/>
  <c r="DX95" i="1"/>
  <c r="DP95" i="1"/>
  <c r="DF95" i="1"/>
  <c r="EL95" i="1"/>
  <c r="CM95" i="1"/>
  <c r="CX95" i="1"/>
  <c r="DH95" i="1"/>
  <c r="DS95" i="1"/>
  <c r="ED95" i="1"/>
  <c r="EN95" i="1"/>
  <c r="CM93" i="1"/>
  <c r="CQ93" i="1"/>
  <c r="CU93" i="1"/>
  <c r="CY93" i="1"/>
  <c r="DC93" i="1"/>
  <c r="DG93" i="1"/>
  <c r="DK93" i="1"/>
  <c r="DO93" i="1"/>
  <c r="DS93" i="1"/>
  <c r="DW93" i="1"/>
  <c r="EA93" i="1"/>
  <c r="EE93" i="1"/>
  <c r="EI93" i="1"/>
  <c r="EM93" i="1"/>
  <c r="CT93" i="1"/>
  <c r="CZ93" i="1"/>
  <c r="DJ93" i="1"/>
  <c r="DP93" i="1"/>
  <c r="DZ93" i="1"/>
  <c r="EF93" i="1"/>
  <c r="EP93" i="1"/>
  <c r="DB93" i="1"/>
  <c r="DR93" i="1"/>
  <c r="EH93" i="1"/>
  <c r="CP93" i="1"/>
  <c r="DL93" i="1"/>
  <c r="DV93" i="1"/>
  <c r="CS93" i="1"/>
  <c r="DD93" i="1"/>
  <c r="DN93" i="1"/>
  <c r="DY93" i="1"/>
  <c r="CV93" i="1"/>
  <c r="DQ93" i="1"/>
  <c r="EB93" i="1"/>
  <c r="CX93" i="1"/>
  <c r="DI93" i="1"/>
  <c r="DT93" i="1"/>
  <c r="ED93" i="1"/>
  <c r="EJ93" i="1"/>
  <c r="DF93" i="1"/>
  <c r="EL93" i="1"/>
  <c r="CN93" i="1"/>
  <c r="EO93" i="1"/>
  <c r="CO91" i="1"/>
  <c r="CS91" i="1"/>
  <c r="CW91" i="1"/>
  <c r="DA91" i="1"/>
  <c r="DE91" i="1"/>
  <c r="DI91" i="1"/>
  <c r="DM91" i="1"/>
  <c r="DQ91" i="1"/>
  <c r="DU91" i="1"/>
  <c r="DY91" i="1"/>
  <c r="EC91" i="1"/>
  <c r="EG91" i="1"/>
  <c r="EK91" i="1"/>
  <c r="EO91" i="1"/>
  <c r="CV91" i="1"/>
  <c r="DB91" i="1"/>
  <c r="DL91" i="1"/>
  <c r="DR91" i="1"/>
  <c r="EB91" i="1"/>
  <c r="EH91" i="1"/>
  <c r="CN91" i="1"/>
  <c r="DD91" i="1"/>
  <c r="DT91" i="1"/>
  <c r="EJ91" i="1"/>
  <c r="CP91" i="1"/>
  <c r="CZ91" i="1"/>
  <c r="DV91" i="1"/>
  <c r="EF91" i="1"/>
  <c r="CR91" i="1"/>
  <c r="DN91" i="1"/>
  <c r="DX91" i="1"/>
  <c r="DF91" i="1"/>
  <c r="EL91" i="1"/>
  <c r="CX91" i="1"/>
  <c r="DS91" i="1"/>
  <c r="EN91" i="1"/>
  <c r="DP91" i="1"/>
  <c r="CM91" i="1"/>
  <c r="DH91" i="1"/>
  <c r="ED91" i="1"/>
  <c r="CM89" i="1"/>
  <c r="CQ89" i="1"/>
  <c r="CU89" i="1"/>
  <c r="CY89" i="1"/>
  <c r="DC89" i="1"/>
  <c r="DG89" i="1"/>
  <c r="DK89" i="1"/>
  <c r="DO89" i="1"/>
  <c r="DS89" i="1"/>
  <c r="DW89" i="1"/>
  <c r="EA89" i="1"/>
  <c r="EE89" i="1"/>
  <c r="EI89" i="1"/>
  <c r="EM89" i="1"/>
  <c r="CT89" i="1"/>
  <c r="CZ89" i="1"/>
  <c r="DJ89" i="1"/>
  <c r="DP89" i="1"/>
  <c r="DZ89" i="1"/>
  <c r="EF89" i="1"/>
  <c r="EP89" i="1"/>
  <c r="DB89" i="1"/>
  <c r="DR89" i="1"/>
  <c r="EH89" i="1"/>
  <c r="CP89" i="1"/>
  <c r="DL89" i="1"/>
  <c r="DV89" i="1"/>
  <c r="DN89" i="1"/>
  <c r="DY89" i="1"/>
  <c r="CV89" i="1"/>
  <c r="DQ89" i="1"/>
  <c r="EB89" i="1"/>
  <c r="EL89" i="1"/>
  <c r="CN89" i="1"/>
  <c r="CX89" i="1"/>
  <c r="DT89" i="1"/>
  <c r="ED89" i="1"/>
  <c r="EO89" i="1"/>
  <c r="CS89" i="1"/>
  <c r="DD89" i="1"/>
  <c r="EJ89" i="1"/>
  <c r="DF89" i="1"/>
  <c r="DI89" i="1"/>
  <c r="EE103" i="1"/>
  <c r="DO103" i="1"/>
  <c r="DG103" i="1"/>
  <c r="CQ103" i="1"/>
  <c r="EC102" i="1"/>
  <c r="EO101" i="1"/>
  <c r="CP42" i="1"/>
  <c r="CT42" i="1"/>
  <c r="CX42" i="1"/>
  <c r="DB42" i="1"/>
  <c r="DF42" i="1"/>
  <c r="DJ42" i="1"/>
  <c r="DN42" i="1"/>
  <c r="DR42" i="1"/>
  <c r="DV42" i="1"/>
  <c r="DZ42" i="1"/>
  <c r="ED42" i="1"/>
  <c r="EH42" i="1"/>
  <c r="EL42" i="1"/>
  <c r="EP42" i="1"/>
  <c r="CN42" i="1"/>
  <c r="DD42" i="1"/>
  <c r="DT42" i="1"/>
  <c r="EJ42" i="1"/>
  <c r="CW42" i="1"/>
  <c r="DE42" i="1"/>
  <c r="DL42" i="1"/>
  <c r="EG42" i="1"/>
  <c r="EN42" i="1"/>
  <c r="CR42" i="1"/>
  <c r="CZ42" i="1"/>
  <c r="DM42" i="1"/>
  <c r="DU42" i="1"/>
  <c r="EB42" i="1"/>
  <c r="CU42" i="1"/>
  <c r="DH42" i="1"/>
  <c r="DW42" i="1"/>
  <c r="EK42" i="1"/>
  <c r="CM42" i="1"/>
  <c r="DA42" i="1"/>
  <c r="DP42" i="1"/>
  <c r="EC42" i="1"/>
  <c r="CO42" i="1"/>
  <c r="DQ42" i="1"/>
  <c r="CV42" i="1"/>
  <c r="DX42" i="1"/>
  <c r="EM42" i="1"/>
  <c r="DC42" i="1"/>
  <c r="EF42" i="1"/>
  <c r="DK42" i="1"/>
  <c r="CN40" i="1"/>
  <c r="CR40" i="1"/>
  <c r="CV40" i="1"/>
  <c r="CZ40" i="1"/>
  <c r="DD40" i="1"/>
  <c r="DH40" i="1"/>
  <c r="DL40" i="1"/>
  <c r="DP40" i="1"/>
  <c r="DT40" i="1"/>
  <c r="DX40" i="1"/>
  <c r="EB40" i="1"/>
  <c r="EF40" i="1"/>
  <c r="EJ40" i="1"/>
  <c r="EN40" i="1"/>
  <c r="DB40" i="1"/>
  <c r="DR40" i="1"/>
  <c r="EH40" i="1"/>
  <c r="CM40" i="1"/>
  <c r="CX40" i="1"/>
  <c r="DC40" i="1"/>
  <c r="DN40" i="1"/>
  <c r="DS40" i="1"/>
  <c r="ED40" i="1"/>
  <c r="EI40" i="1"/>
  <c r="CP40" i="1"/>
  <c r="DK40" i="1"/>
  <c r="DV40" i="1"/>
  <c r="CT40" i="1"/>
  <c r="DE40" i="1"/>
  <c r="DO40" i="1"/>
  <c r="DZ40" i="1"/>
  <c r="EK40" i="1"/>
  <c r="CU40" i="1"/>
  <c r="DQ40" i="1"/>
  <c r="EL40" i="1"/>
  <c r="DF40" i="1"/>
  <c r="EA40" i="1"/>
  <c r="CY40" i="1"/>
  <c r="EP40" i="1"/>
  <c r="DJ40" i="1"/>
  <c r="CO40" i="1"/>
  <c r="EE40" i="1"/>
  <c r="DU40" i="1"/>
  <c r="CM37" i="1"/>
  <c r="CQ37" i="1"/>
  <c r="CU37" i="1"/>
  <c r="CY37" i="1"/>
  <c r="DC37" i="1"/>
  <c r="DG37" i="1"/>
  <c r="DK37" i="1"/>
  <c r="DO37" i="1"/>
  <c r="DS37" i="1"/>
  <c r="DW37" i="1"/>
  <c r="EA37" i="1"/>
  <c r="EE37" i="1"/>
  <c r="EI37" i="1"/>
  <c r="EM37" i="1"/>
  <c r="CS37" i="1"/>
  <c r="DI37" i="1"/>
  <c r="DY37" i="1"/>
  <c r="EO37" i="1"/>
  <c r="DA37" i="1"/>
  <c r="DQ37" i="1"/>
  <c r="EG37" i="1"/>
  <c r="CR37" i="1"/>
  <c r="DM37" i="1"/>
  <c r="DX37" i="1"/>
  <c r="DE37" i="1"/>
  <c r="DP37" i="1"/>
  <c r="EK37" i="1"/>
  <c r="CO37" i="1"/>
  <c r="EF37" i="1"/>
  <c r="CW37" i="1"/>
  <c r="EN37" i="1"/>
  <c r="CZ37" i="1"/>
  <c r="DU37" i="1"/>
  <c r="DH37" i="1"/>
  <c r="EC37" i="1"/>
  <c r="CO35" i="1"/>
  <c r="CS35" i="1"/>
  <c r="CW35" i="1"/>
  <c r="DA35" i="1"/>
  <c r="DE35" i="1"/>
  <c r="DI35" i="1"/>
  <c r="DM35" i="1"/>
  <c r="DQ35" i="1"/>
  <c r="DU35" i="1"/>
  <c r="DY35" i="1"/>
  <c r="EC35" i="1"/>
  <c r="EG35" i="1"/>
  <c r="EK35" i="1"/>
  <c r="EO35" i="1"/>
  <c r="CP35" i="1"/>
  <c r="CT35" i="1"/>
  <c r="CX35" i="1"/>
  <c r="DB35" i="1"/>
  <c r="DF35" i="1"/>
  <c r="DJ35" i="1"/>
  <c r="DN35" i="1"/>
  <c r="DR35" i="1"/>
  <c r="DV35" i="1"/>
  <c r="DZ35" i="1"/>
  <c r="ED35" i="1"/>
  <c r="EH35" i="1"/>
  <c r="EL35" i="1"/>
  <c r="EP35" i="1"/>
  <c r="CN35" i="1"/>
  <c r="CV35" i="1"/>
  <c r="DD35" i="1"/>
  <c r="DL35" i="1"/>
  <c r="DT35" i="1"/>
  <c r="EB35" i="1"/>
  <c r="EJ35" i="1"/>
  <c r="CM35" i="1"/>
  <c r="DC35" i="1"/>
  <c r="DS35" i="1"/>
  <c r="EI35" i="1"/>
  <c r="CQ35" i="1"/>
  <c r="DG35" i="1"/>
  <c r="DW35" i="1"/>
  <c r="EM35" i="1"/>
  <c r="CY35" i="1"/>
  <c r="EE35" i="1"/>
  <c r="DK35" i="1"/>
  <c r="EA35" i="1"/>
  <c r="CU35" i="1"/>
  <c r="DO35" i="1"/>
  <c r="EI99" i="1"/>
  <c r="DO99" i="1"/>
  <c r="CO103" i="1"/>
  <c r="CS103" i="1"/>
  <c r="CW103" i="1"/>
  <c r="DA103" i="1"/>
  <c r="DE103" i="1"/>
  <c r="DI103" i="1"/>
  <c r="DM103" i="1"/>
  <c r="DQ103" i="1"/>
  <c r="DU103" i="1"/>
  <c r="DY103" i="1"/>
  <c r="EC103" i="1"/>
  <c r="EG103" i="1"/>
  <c r="EK103" i="1"/>
  <c r="EO103" i="1"/>
  <c r="CV103" i="1"/>
  <c r="DB103" i="1"/>
  <c r="DL103" i="1"/>
  <c r="DR103" i="1"/>
  <c r="EB103" i="1"/>
  <c r="EH103" i="1"/>
  <c r="CN103" i="1"/>
  <c r="DD103" i="1"/>
  <c r="DT103" i="1"/>
  <c r="EJ103" i="1"/>
  <c r="CP103" i="1"/>
  <c r="CZ103" i="1"/>
  <c r="DV103" i="1"/>
  <c r="EF103" i="1"/>
  <c r="CR103" i="1"/>
  <c r="DN103" i="1"/>
  <c r="DX103" i="1"/>
  <c r="DF103" i="1"/>
  <c r="DP103" i="1"/>
  <c r="EL103" i="1"/>
  <c r="CP102" i="1"/>
  <c r="CT102" i="1"/>
  <c r="CX102" i="1"/>
  <c r="DB102" i="1"/>
  <c r="DF102" i="1"/>
  <c r="DJ102" i="1"/>
  <c r="DN102" i="1"/>
  <c r="DR102" i="1"/>
  <c r="DV102" i="1"/>
  <c r="DZ102" i="1"/>
  <c r="ED102" i="1"/>
  <c r="EH102" i="1"/>
  <c r="EL102" i="1"/>
  <c r="EP102" i="1"/>
  <c r="CO102" i="1"/>
  <c r="CU102" i="1"/>
  <c r="DE102" i="1"/>
  <c r="DK102" i="1"/>
  <c r="DU102" i="1"/>
  <c r="EA102" i="1"/>
  <c r="EK102" i="1"/>
  <c r="CM102" i="1"/>
  <c r="DC102" i="1"/>
  <c r="DS102" i="1"/>
  <c r="EI102" i="1"/>
  <c r="DG102" i="1"/>
  <c r="DQ102" i="1"/>
  <c r="EM102" i="1"/>
  <c r="CY102" i="1"/>
  <c r="DI102" i="1"/>
  <c r="EE102" i="1"/>
  <c r="CQ102" i="1"/>
  <c r="DA102" i="1"/>
  <c r="DL102" i="1"/>
  <c r="DW102" i="1"/>
  <c r="EO102" i="1"/>
  <c r="EG102" i="1"/>
  <c r="CN100" i="1"/>
  <c r="CR100" i="1"/>
  <c r="CV100" i="1"/>
  <c r="CZ100" i="1"/>
  <c r="DD100" i="1"/>
  <c r="DH100" i="1"/>
  <c r="DL100" i="1"/>
  <c r="DP100" i="1"/>
  <c r="DT100" i="1"/>
  <c r="DX100" i="1"/>
  <c r="EB100" i="1"/>
  <c r="EF100" i="1"/>
  <c r="EJ100" i="1"/>
  <c r="EN100" i="1"/>
  <c r="CM100" i="1"/>
  <c r="CS100" i="1"/>
  <c r="DC100" i="1"/>
  <c r="DI100" i="1"/>
  <c r="DS100" i="1"/>
  <c r="DY100" i="1"/>
  <c r="EI100" i="1"/>
  <c r="EO100" i="1"/>
  <c r="DA100" i="1"/>
  <c r="DQ100" i="1"/>
  <c r="EG100" i="1"/>
  <c r="CW100" i="1"/>
  <c r="DG100" i="1"/>
  <c r="DR100" i="1"/>
  <c r="EC100" i="1"/>
  <c r="EM100" i="1"/>
  <c r="CO100" i="1"/>
  <c r="DJ100" i="1"/>
  <c r="DU100" i="1"/>
  <c r="EE100" i="1"/>
  <c r="CQ100" i="1"/>
  <c r="DM100" i="1"/>
  <c r="EH100" i="1"/>
  <c r="CY100" i="1"/>
  <c r="EP100" i="1"/>
  <c r="DB100" i="1"/>
  <c r="DW100" i="1"/>
  <c r="CO99" i="1"/>
  <c r="CS99" i="1"/>
  <c r="CW99" i="1"/>
  <c r="DA99" i="1"/>
  <c r="DE99" i="1"/>
  <c r="DI99" i="1"/>
  <c r="DM99" i="1"/>
  <c r="DQ99" i="1"/>
  <c r="DU99" i="1"/>
  <c r="DY99" i="1"/>
  <c r="EC99" i="1"/>
  <c r="EG99" i="1"/>
  <c r="EK99" i="1"/>
  <c r="EO99" i="1"/>
  <c r="CV99" i="1"/>
  <c r="DB99" i="1"/>
  <c r="DL99" i="1"/>
  <c r="DR99" i="1"/>
  <c r="EB99" i="1"/>
  <c r="EH99" i="1"/>
  <c r="CN99" i="1"/>
  <c r="DD99" i="1"/>
  <c r="DT99" i="1"/>
  <c r="EJ99" i="1"/>
  <c r="CP99" i="1"/>
  <c r="CZ99" i="1"/>
  <c r="DV99" i="1"/>
  <c r="EF99" i="1"/>
  <c r="CR99" i="1"/>
  <c r="DN99" i="1"/>
  <c r="DX99" i="1"/>
  <c r="DF99" i="1"/>
  <c r="DP99" i="1"/>
  <c r="EL99" i="1"/>
  <c r="CP98" i="1"/>
  <c r="CT98" i="1"/>
  <c r="CX98" i="1"/>
  <c r="DB98" i="1"/>
  <c r="DF98" i="1"/>
  <c r="DJ98" i="1"/>
  <c r="DN98" i="1"/>
  <c r="DR98" i="1"/>
  <c r="DV98" i="1"/>
  <c r="DZ98" i="1"/>
  <c r="ED98" i="1"/>
  <c r="EH98" i="1"/>
  <c r="EL98" i="1"/>
  <c r="EP98" i="1"/>
  <c r="CO98" i="1"/>
  <c r="CU98" i="1"/>
  <c r="DE98" i="1"/>
  <c r="DK98" i="1"/>
  <c r="DU98" i="1"/>
  <c r="EA98" i="1"/>
  <c r="EK98" i="1"/>
  <c r="CM98" i="1"/>
  <c r="DC98" i="1"/>
  <c r="DS98" i="1"/>
  <c r="EI98" i="1"/>
  <c r="DG98" i="1"/>
  <c r="DQ98" i="1"/>
  <c r="EM98" i="1"/>
  <c r="CY98" i="1"/>
  <c r="EE98" i="1"/>
  <c r="CQ98" i="1"/>
  <c r="DA98" i="1"/>
  <c r="DL98" i="1"/>
  <c r="DW98" i="1"/>
  <c r="DI98" i="1"/>
  <c r="EO98" i="1"/>
  <c r="EG98" i="1"/>
  <c r="CN96" i="1"/>
  <c r="CR96" i="1"/>
  <c r="CV96" i="1"/>
  <c r="CZ96" i="1"/>
  <c r="DD96" i="1"/>
  <c r="DH96" i="1"/>
  <c r="DL96" i="1"/>
  <c r="DP96" i="1"/>
  <c r="DT96" i="1"/>
  <c r="DX96" i="1"/>
  <c r="EB96" i="1"/>
  <c r="EF96" i="1"/>
  <c r="EJ96" i="1"/>
  <c r="EN96" i="1"/>
  <c r="CM96" i="1"/>
  <c r="CS96" i="1"/>
  <c r="DC96" i="1"/>
  <c r="DI96" i="1"/>
  <c r="DS96" i="1"/>
  <c r="DY96" i="1"/>
  <c r="EI96" i="1"/>
  <c r="EO96" i="1"/>
  <c r="DA96" i="1"/>
  <c r="DQ96" i="1"/>
  <c r="EG96" i="1"/>
  <c r="CW96" i="1"/>
  <c r="DG96" i="1"/>
  <c r="DR96" i="1"/>
  <c r="EC96" i="1"/>
  <c r="EM96" i="1"/>
  <c r="CY96" i="1"/>
  <c r="DJ96" i="1"/>
  <c r="EE96" i="1"/>
  <c r="EP96" i="1"/>
  <c r="CQ96" i="1"/>
  <c r="DM96" i="1"/>
  <c r="DW96" i="1"/>
  <c r="EH96" i="1"/>
  <c r="CO96" i="1"/>
  <c r="DU96" i="1"/>
  <c r="DB96" i="1"/>
  <c r="CT96" i="1"/>
  <c r="DE96" i="1"/>
  <c r="DO96" i="1"/>
  <c r="CP94" i="1"/>
  <c r="CT94" i="1"/>
  <c r="CX94" i="1"/>
  <c r="DB94" i="1"/>
  <c r="DF94" i="1"/>
  <c r="DJ94" i="1"/>
  <c r="DN94" i="1"/>
  <c r="DR94" i="1"/>
  <c r="DV94" i="1"/>
  <c r="DZ94" i="1"/>
  <c r="ED94" i="1"/>
  <c r="EH94" i="1"/>
  <c r="EL94" i="1"/>
  <c r="EP94" i="1"/>
  <c r="CO94" i="1"/>
  <c r="CU94" i="1"/>
  <c r="DE94" i="1"/>
  <c r="DK94" i="1"/>
  <c r="DU94" i="1"/>
  <c r="EA94" i="1"/>
  <c r="EK94" i="1"/>
  <c r="CM94" i="1"/>
  <c r="DC94" i="1"/>
  <c r="DS94" i="1"/>
  <c r="EI94" i="1"/>
  <c r="DG94" i="1"/>
  <c r="DQ94" i="1"/>
  <c r="EM94" i="1"/>
  <c r="DI94" i="1"/>
  <c r="EE94" i="1"/>
  <c r="EO94" i="1"/>
  <c r="CQ94" i="1"/>
  <c r="DL94" i="1"/>
  <c r="DW94" i="1"/>
  <c r="EG94" i="1"/>
  <c r="CY94" i="1"/>
  <c r="DA94" i="1"/>
  <c r="CS94" i="1"/>
  <c r="DD94" i="1"/>
  <c r="DO94" i="1"/>
  <c r="DY94" i="1"/>
  <c r="EJ94" i="1"/>
  <c r="CN92" i="1"/>
  <c r="CR92" i="1"/>
  <c r="CV92" i="1"/>
  <c r="CZ92" i="1"/>
  <c r="DD92" i="1"/>
  <c r="DH92" i="1"/>
  <c r="DL92" i="1"/>
  <c r="DP92" i="1"/>
  <c r="DT92" i="1"/>
  <c r="DX92" i="1"/>
  <c r="EB92" i="1"/>
  <c r="EF92" i="1"/>
  <c r="EJ92" i="1"/>
  <c r="EN92" i="1"/>
  <c r="CM92" i="1"/>
  <c r="CS92" i="1"/>
  <c r="DC92" i="1"/>
  <c r="DI92" i="1"/>
  <c r="DS92" i="1"/>
  <c r="DY92" i="1"/>
  <c r="EI92" i="1"/>
  <c r="EO92" i="1"/>
  <c r="DA92" i="1"/>
  <c r="DQ92" i="1"/>
  <c r="EG92" i="1"/>
  <c r="CW92" i="1"/>
  <c r="DG92" i="1"/>
  <c r="DR92" i="1"/>
  <c r="EC92" i="1"/>
  <c r="EM92" i="1"/>
  <c r="CO92" i="1"/>
  <c r="DJ92" i="1"/>
  <c r="DU92" i="1"/>
  <c r="EE92" i="1"/>
  <c r="DB92" i="1"/>
  <c r="DM92" i="1"/>
  <c r="DW92" i="1"/>
  <c r="CT92" i="1"/>
  <c r="DO92" i="1"/>
  <c r="DZ92" i="1"/>
  <c r="CY92" i="1"/>
  <c r="EP92" i="1"/>
  <c r="CQ92" i="1"/>
  <c r="EH92" i="1"/>
  <c r="DE92" i="1"/>
  <c r="EK92" i="1"/>
  <c r="CP90" i="1"/>
  <c r="CT90" i="1"/>
  <c r="CX90" i="1"/>
  <c r="DB90" i="1"/>
  <c r="DF90" i="1"/>
  <c r="DJ90" i="1"/>
  <c r="DN90" i="1"/>
  <c r="DR90" i="1"/>
  <c r="DV90" i="1"/>
  <c r="DZ90" i="1"/>
  <c r="ED90" i="1"/>
  <c r="EH90" i="1"/>
  <c r="EL90" i="1"/>
  <c r="EP90" i="1"/>
  <c r="CO90" i="1"/>
  <c r="CU90" i="1"/>
  <c r="DE90" i="1"/>
  <c r="DK90" i="1"/>
  <c r="DU90" i="1"/>
  <c r="EA90" i="1"/>
  <c r="EK90" i="1"/>
  <c r="CM90" i="1"/>
  <c r="DC90" i="1"/>
  <c r="DS90" i="1"/>
  <c r="EI90" i="1"/>
  <c r="DG90" i="1"/>
  <c r="DQ90" i="1"/>
  <c r="EM90" i="1"/>
  <c r="DI90" i="1"/>
  <c r="EE90" i="1"/>
  <c r="EO90" i="1"/>
  <c r="CQ90" i="1"/>
  <c r="DA90" i="1"/>
  <c r="DL90" i="1"/>
  <c r="DW90" i="1"/>
  <c r="EG90" i="1"/>
  <c r="CS90" i="1"/>
  <c r="DD90" i="1"/>
  <c r="DY90" i="1"/>
  <c r="EJ90" i="1"/>
  <c r="CY90" i="1"/>
  <c r="DO90" i="1"/>
  <c r="ED103" i="1"/>
  <c r="EM103" i="1"/>
  <c r="EI103" i="1"/>
  <c r="EA103" i="1"/>
  <c r="DW103" i="1"/>
  <c r="DK103" i="1"/>
  <c r="DC103" i="1"/>
  <c r="CY103" i="1"/>
  <c r="CU103" i="1"/>
  <c r="DO102" i="1"/>
  <c r="DM102" i="1"/>
  <c r="CW102" i="1"/>
  <c r="CX101" i="1"/>
  <c r="DZ100" i="1"/>
  <c r="DH99" i="1"/>
  <c r="EJ98" i="1"/>
  <c r="CS98" i="1"/>
  <c r="DT97" i="1"/>
  <c r="CO43" i="1"/>
  <c r="CS43" i="1"/>
  <c r="CW43" i="1"/>
  <c r="DA43" i="1"/>
  <c r="DE43" i="1"/>
  <c r="DI43" i="1"/>
  <c r="DM43" i="1"/>
  <c r="DQ43" i="1"/>
  <c r="DU43" i="1"/>
  <c r="DY43" i="1"/>
  <c r="EC43" i="1"/>
  <c r="EG43" i="1"/>
  <c r="EK43" i="1"/>
  <c r="EO43" i="1"/>
  <c r="DN43" i="1"/>
  <c r="EP43" i="1"/>
  <c r="CN43" i="1"/>
  <c r="DR43" i="1"/>
  <c r="DJ43" i="1"/>
  <c r="DH43" i="1"/>
  <c r="EJ43" i="1"/>
  <c r="CM43" i="1"/>
  <c r="DO43" i="1"/>
  <c r="DW43" i="1"/>
  <c r="CT43" i="1"/>
  <c r="ED43" i="1"/>
  <c r="DB43" i="1"/>
  <c r="CM41" i="1"/>
  <c r="CQ41" i="1"/>
  <c r="CU41" i="1"/>
  <c r="CY41" i="1"/>
  <c r="DC41" i="1"/>
  <c r="DG41" i="1"/>
  <c r="DK41" i="1"/>
  <c r="DO41" i="1"/>
  <c r="DS41" i="1"/>
  <c r="DW41" i="1"/>
  <c r="EA41" i="1"/>
  <c r="EE41" i="1"/>
  <c r="EI41" i="1"/>
  <c r="EM41" i="1"/>
  <c r="CZ41" i="1"/>
  <c r="DP41" i="1"/>
  <c r="EF41" i="1"/>
  <c r="DH41" i="1"/>
  <c r="DR41" i="1"/>
  <c r="EN41" i="1"/>
  <c r="CP41" i="1"/>
  <c r="DL41" i="1"/>
  <c r="DV41" i="1"/>
  <c r="CV41" i="1"/>
  <c r="EL41" i="1"/>
  <c r="DF41" i="1"/>
  <c r="EB41" i="1"/>
  <c r="DM41" i="1"/>
  <c r="DX41" i="1"/>
  <c r="CR41" i="1"/>
  <c r="DB41" i="1"/>
  <c r="EH41" i="1"/>
  <c r="CO39" i="1"/>
  <c r="CS39" i="1"/>
  <c r="CW39" i="1"/>
  <c r="DA39" i="1"/>
  <c r="DE39" i="1"/>
  <c r="DI39" i="1"/>
  <c r="DM39" i="1"/>
  <c r="DQ39" i="1"/>
  <c r="DU39" i="1"/>
  <c r="DY39" i="1"/>
  <c r="EC39" i="1"/>
  <c r="EG39" i="1"/>
  <c r="EK39" i="1"/>
  <c r="EO39" i="1"/>
  <c r="CU39" i="1"/>
  <c r="CM39" i="1"/>
  <c r="DC39" i="1"/>
  <c r="DS39" i="1"/>
  <c r="EI39" i="1"/>
  <c r="CQ39" i="1"/>
  <c r="CZ39" i="1"/>
  <c r="DG39" i="1"/>
  <c r="DO39" i="1"/>
  <c r="EB39" i="1"/>
  <c r="EJ39" i="1"/>
  <c r="DP39" i="1"/>
  <c r="DW39" i="1"/>
  <c r="EE39" i="1"/>
  <c r="CV39" i="1"/>
  <c r="DK39" i="1"/>
  <c r="EM39" i="1"/>
  <c r="CY39" i="1"/>
  <c r="DL39" i="1"/>
  <c r="EA39" i="1"/>
  <c r="DD39" i="1"/>
  <c r="EF39" i="1"/>
  <c r="DR39" i="1"/>
  <c r="DT39" i="1"/>
  <c r="EH39" i="1"/>
  <c r="DF39" i="1"/>
  <c r="CN39" i="1"/>
  <c r="CP38" i="1"/>
  <c r="CT38" i="1"/>
  <c r="CX38" i="1"/>
  <c r="DB38" i="1"/>
  <c r="DF38" i="1"/>
  <c r="DJ38" i="1"/>
  <c r="DN38" i="1"/>
  <c r="DR38" i="1"/>
  <c r="DV38" i="1"/>
  <c r="DZ38" i="1"/>
  <c r="ED38" i="1"/>
  <c r="EH38" i="1"/>
  <c r="EL38" i="1"/>
  <c r="EP38" i="1"/>
  <c r="CN38" i="1"/>
  <c r="DD38" i="1"/>
  <c r="DT38" i="1"/>
  <c r="EJ38" i="1"/>
  <c r="DP38" i="1"/>
  <c r="CM38" i="1"/>
  <c r="DH38" i="1"/>
  <c r="DS38" i="1"/>
  <c r="EN38" i="1"/>
  <c r="DK38" i="1"/>
  <c r="EF38" i="1"/>
  <c r="CR38" i="1"/>
  <c r="EI38" i="1"/>
  <c r="DU38" i="1"/>
  <c r="CZ38" i="1"/>
  <c r="DX38" i="1"/>
  <c r="DC38" i="1"/>
  <c r="CN36" i="1"/>
  <c r="CR36" i="1"/>
  <c r="CV36" i="1"/>
  <c r="CZ36" i="1"/>
  <c r="DD36" i="1"/>
  <c r="DH36" i="1"/>
  <c r="DL36" i="1"/>
  <c r="DP36" i="1"/>
  <c r="DT36" i="1"/>
  <c r="DX36" i="1"/>
  <c r="EB36" i="1"/>
  <c r="EF36" i="1"/>
  <c r="EJ36" i="1"/>
  <c r="EN36" i="1"/>
  <c r="CO36" i="1"/>
  <c r="CS36" i="1"/>
  <c r="CW36" i="1"/>
  <c r="CM36" i="1"/>
  <c r="CU36" i="1"/>
  <c r="DG36" i="1"/>
  <c r="DM36" i="1"/>
  <c r="DW36" i="1"/>
  <c r="EC36" i="1"/>
  <c r="EM36" i="1"/>
  <c r="DE36" i="1"/>
  <c r="DU36" i="1"/>
  <c r="EK36" i="1"/>
  <c r="DQ36" i="1"/>
  <c r="EA36" i="1"/>
  <c r="DI36" i="1"/>
  <c r="DS36" i="1"/>
  <c r="EO36" i="1"/>
  <c r="DC36" i="1"/>
  <c r="DY36" i="1"/>
  <c r="DK36" i="1"/>
  <c r="EG36" i="1"/>
  <c r="DN36" i="1"/>
  <c r="CP36" i="1"/>
  <c r="EI36" i="1"/>
  <c r="DA36" i="1"/>
  <c r="DV36" i="1"/>
  <c r="CP34" i="1"/>
  <c r="CT34" i="1"/>
  <c r="CX34" i="1"/>
  <c r="DB34" i="1"/>
  <c r="DF34" i="1"/>
  <c r="DJ34" i="1"/>
  <c r="DN34" i="1"/>
  <c r="DR34" i="1"/>
  <c r="DV34" i="1"/>
  <c r="DZ34" i="1"/>
  <c r="ED34" i="1"/>
  <c r="EH34" i="1"/>
  <c r="EL34" i="1"/>
  <c r="EP34" i="1"/>
  <c r="CM34" i="1"/>
  <c r="CQ34" i="1"/>
  <c r="CU34" i="1"/>
  <c r="CY34" i="1"/>
  <c r="DC34" i="1"/>
  <c r="DG34" i="1"/>
  <c r="DK34" i="1"/>
  <c r="DO34" i="1"/>
  <c r="DS34" i="1"/>
  <c r="DW34" i="1"/>
  <c r="EA34" i="1"/>
  <c r="EE34" i="1"/>
  <c r="EI34" i="1"/>
  <c r="EM34" i="1"/>
  <c r="DA34" i="1"/>
  <c r="DQ34" i="1"/>
  <c r="EG34" i="1"/>
  <c r="CO34" i="1"/>
  <c r="DE34" i="1"/>
  <c r="DU34" i="1"/>
  <c r="EK34" i="1"/>
  <c r="CW34" i="1"/>
  <c r="EC34" i="1"/>
  <c r="DI34" i="1"/>
  <c r="EO34" i="1"/>
  <c r="DY34" i="1"/>
  <c r="CS34" i="1"/>
  <c r="DM34" i="1"/>
  <c r="DD102" i="1"/>
  <c r="EB102" i="1"/>
  <c r="DT102" i="1"/>
  <c r="CV102" i="1"/>
  <c r="CN102" i="1"/>
  <c r="ED101" i="1"/>
  <c r="CN101" i="1"/>
  <c r="DO100" i="1"/>
  <c r="EN99" i="1"/>
  <c r="CX99" i="1"/>
  <c r="DY98" i="1"/>
  <c r="DI97" i="1"/>
  <c r="EG97" i="1"/>
  <c r="DA97" i="1"/>
  <c r="EK96" i="1"/>
  <c r="DH103" i="1"/>
  <c r="EJ102" i="1"/>
  <c r="CS102" i="1"/>
  <c r="DT101" i="1"/>
  <c r="DE100" i="1"/>
  <c r="ED99" i="1"/>
  <c r="CM99" i="1"/>
  <c r="EM99" i="1"/>
  <c r="EE99" i="1"/>
  <c r="EA99" i="1"/>
  <c r="DW99" i="1"/>
  <c r="DK99" i="1"/>
  <c r="DG99" i="1"/>
  <c r="DC99" i="1"/>
  <c r="CY99" i="1"/>
  <c r="CU99" i="1"/>
  <c r="CQ99" i="1"/>
  <c r="DO98" i="1"/>
  <c r="EC98" i="1"/>
  <c r="DM98" i="1"/>
  <c r="CW98" i="1"/>
  <c r="EO97" i="1"/>
  <c r="CX97" i="1"/>
  <c r="DZ96" i="1"/>
  <c r="CW94" i="1"/>
  <c r="EN103" i="1"/>
  <c r="CX103" i="1"/>
  <c r="DY102" i="1"/>
  <c r="DI101" i="1"/>
  <c r="EG101" i="1"/>
  <c r="DA101" i="1"/>
  <c r="EK100" i="1"/>
  <c r="CT100" i="1"/>
  <c r="DD98" i="1"/>
  <c r="EB98" i="1"/>
  <c r="DT98" i="1"/>
  <c r="CV98" i="1"/>
  <c r="CN98" i="1"/>
  <c r="ED97" i="1"/>
  <c r="CN97" i="1"/>
  <c r="EI95" i="1"/>
  <c r="EA95" i="1"/>
  <c r="DK95" i="1"/>
  <c r="DC95" i="1"/>
  <c r="CU95" i="1"/>
  <c r="EB94" i="1"/>
  <c r="DT94" i="1"/>
  <c r="CV94" i="1"/>
  <c r="CN94" i="1"/>
  <c r="EG93" i="1"/>
  <c r="DA93" i="1"/>
  <c r="EI91" i="1"/>
  <c r="EA91" i="1"/>
  <c r="DK91" i="1"/>
  <c r="DC91" i="1"/>
  <c r="CU91" i="1"/>
  <c r="EB90" i="1"/>
  <c r="DT90" i="1"/>
  <c r="CV90" i="1"/>
  <c r="CN90" i="1"/>
  <c r="EG89" i="1"/>
  <c r="DA89" i="1"/>
  <c r="EM95" i="1"/>
  <c r="EE95" i="1"/>
  <c r="DW95" i="1"/>
  <c r="DO95" i="1"/>
  <c r="DG95" i="1"/>
  <c r="CY95" i="1"/>
  <c r="CQ95" i="1"/>
  <c r="EC94" i="1"/>
  <c r="DM94" i="1"/>
  <c r="EE91" i="1"/>
  <c r="CY91" i="1"/>
  <c r="DM90" i="1"/>
  <c r="CM32" i="1"/>
  <c r="CQ32" i="1"/>
  <c r="CU32" i="1"/>
  <c r="CY32" i="1"/>
  <c r="DC32" i="1"/>
  <c r="DG32" i="1"/>
  <c r="DK32" i="1"/>
  <c r="DO32" i="1"/>
  <c r="DS32" i="1"/>
  <c r="DW32" i="1"/>
  <c r="EA32" i="1"/>
  <c r="EE32" i="1"/>
  <c r="EI32" i="1"/>
  <c r="EM32" i="1"/>
  <c r="CZ32" i="1"/>
  <c r="DP32" i="1"/>
  <c r="EF32" i="1"/>
  <c r="CV32" i="1"/>
  <c r="DA32" i="1"/>
  <c r="DL32" i="1"/>
  <c r="DQ32" i="1"/>
  <c r="EB32" i="1"/>
  <c r="EG32" i="1"/>
  <c r="CR32" i="1"/>
  <c r="DB32" i="1"/>
  <c r="DM32" i="1"/>
  <c r="DX32" i="1"/>
  <c r="EH32" i="1"/>
  <c r="CW32" i="1"/>
  <c r="DH32" i="1"/>
  <c r="DR32" i="1"/>
  <c r="EC32" i="1"/>
  <c r="EN32" i="1"/>
  <c r="CN32" i="1"/>
  <c r="DI32" i="1"/>
  <c r="ED32" i="1"/>
  <c r="CS32" i="1"/>
  <c r="DN32" i="1"/>
  <c r="EJ32" i="1"/>
  <c r="DT32" i="1"/>
  <c r="DY32" i="1"/>
  <c r="DD32" i="1"/>
  <c r="CX32" i="1"/>
  <c r="EO32" i="1"/>
  <c r="CP29" i="1"/>
  <c r="CT29" i="1"/>
  <c r="CX29" i="1"/>
  <c r="DB29" i="1"/>
  <c r="DF29" i="1"/>
  <c r="DJ29" i="1"/>
  <c r="DN29" i="1"/>
  <c r="DR29" i="1"/>
  <c r="DV29" i="1"/>
  <c r="DZ29" i="1"/>
  <c r="ED29" i="1"/>
  <c r="EH29" i="1"/>
  <c r="EL29" i="1"/>
  <c r="EP29" i="1"/>
  <c r="CM29" i="1"/>
  <c r="CQ29" i="1"/>
  <c r="CU29" i="1"/>
  <c r="CY29" i="1"/>
  <c r="DC29" i="1"/>
  <c r="DG29" i="1"/>
  <c r="DK29" i="1"/>
  <c r="DO29" i="1"/>
  <c r="DS29" i="1"/>
  <c r="DW29" i="1"/>
  <c r="EA29" i="1"/>
  <c r="EE29" i="1"/>
  <c r="EI29" i="1"/>
  <c r="EM29" i="1"/>
  <c r="CR29" i="1"/>
  <c r="CZ29" i="1"/>
  <c r="DH29" i="1"/>
  <c r="DP29" i="1"/>
  <c r="DX29" i="1"/>
  <c r="EF29" i="1"/>
  <c r="EN29" i="1"/>
  <c r="CV29" i="1"/>
  <c r="DL29" i="1"/>
  <c r="EB29" i="1"/>
  <c r="CN29" i="1"/>
  <c r="DD29" i="1"/>
  <c r="DT29" i="1"/>
  <c r="EJ29" i="1"/>
  <c r="DI29" i="1"/>
  <c r="EO29" i="1"/>
  <c r="DQ29" i="1"/>
  <c r="DY29" i="1"/>
  <c r="EG29" i="1"/>
  <c r="CS29" i="1"/>
  <c r="DA29" i="1"/>
  <c r="CO87" i="1"/>
  <c r="CS87" i="1"/>
  <c r="CW87" i="1"/>
  <c r="DA87" i="1"/>
  <c r="DE87" i="1"/>
  <c r="DI87" i="1"/>
  <c r="DM87" i="1"/>
  <c r="DQ87" i="1"/>
  <c r="DU87" i="1"/>
  <c r="DY87" i="1"/>
  <c r="EC87" i="1"/>
  <c r="EG87" i="1"/>
  <c r="EK87" i="1"/>
  <c r="EO87" i="1"/>
  <c r="CV87" i="1"/>
  <c r="DB87" i="1"/>
  <c r="DL87" i="1"/>
  <c r="DR87" i="1"/>
  <c r="EB87" i="1"/>
  <c r="EH87" i="1"/>
  <c r="CN87" i="1"/>
  <c r="DD87" i="1"/>
  <c r="DT87" i="1"/>
  <c r="EJ87" i="1"/>
  <c r="CO83" i="1"/>
  <c r="CS83" i="1"/>
  <c r="CW83" i="1"/>
  <c r="DA83" i="1"/>
  <c r="DE83" i="1"/>
  <c r="DI83" i="1"/>
  <c r="DM83" i="1"/>
  <c r="DQ83" i="1"/>
  <c r="DU83" i="1"/>
  <c r="DY83" i="1"/>
  <c r="EC83" i="1"/>
  <c r="EG83" i="1"/>
  <c r="EK83" i="1"/>
  <c r="EO83" i="1"/>
  <c r="CV83" i="1"/>
  <c r="DB83" i="1"/>
  <c r="DL83" i="1"/>
  <c r="DR83" i="1"/>
  <c r="EB83" i="1"/>
  <c r="EH83" i="1"/>
  <c r="CN83" i="1"/>
  <c r="DD83" i="1"/>
  <c r="DT83" i="1"/>
  <c r="EJ83" i="1"/>
  <c r="CM81" i="1"/>
  <c r="CQ81" i="1"/>
  <c r="CU81" i="1"/>
  <c r="CY81" i="1"/>
  <c r="DC81" i="1"/>
  <c r="DG81" i="1"/>
  <c r="DK81" i="1"/>
  <c r="DO81" i="1"/>
  <c r="DS81" i="1"/>
  <c r="DW81" i="1"/>
  <c r="EA81" i="1"/>
  <c r="EE81" i="1"/>
  <c r="EI81" i="1"/>
  <c r="EM81" i="1"/>
  <c r="DB81" i="1"/>
  <c r="DR81" i="1"/>
  <c r="EH81" i="1"/>
  <c r="EL81" i="1"/>
  <c r="EP81" i="1"/>
  <c r="CT81" i="1"/>
  <c r="DE81" i="1"/>
  <c r="DZ81" i="1"/>
  <c r="DJ81" i="1"/>
  <c r="CO79" i="1"/>
  <c r="CS79" i="1"/>
  <c r="CW79" i="1"/>
  <c r="DA79" i="1"/>
  <c r="DE79" i="1"/>
  <c r="DI79" i="1"/>
  <c r="DM79" i="1"/>
  <c r="DQ79" i="1"/>
  <c r="DU79" i="1"/>
  <c r="DY79" i="1"/>
  <c r="EC79" i="1"/>
  <c r="EG79" i="1"/>
  <c r="EK79" i="1"/>
  <c r="EO79" i="1"/>
  <c r="CN79" i="1"/>
  <c r="DD79" i="1"/>
  <c r="DT79" i="1"/>
  <c r="EJ79" i="1"/>
  <c r="CV79" i="1"/>
  <c r="DR79" i="1"/>
  <c r="EB79" i="1"/>
  <c r="DL79" i="1"/>
  <c r="V78" i="1"/>
  <c r="CN76" i="1"/>
  <c r="CR76" i="1"/>
  <c r="CV76" i="1"/>
  <c r="CZ76" i="1"/>
  <c r="DD76" i="1"/>
  <c r="DH76" i="1"/>
  <c r="DL76" i="1"/>
  <c r="DP76" i="1"/>
  <c r="DT76" i="1"/>
  <c r="DX76" i="1"/>
  <c r="EB76" i="1"/>
  <c r="EF76" i="1"/>
  <c r="EJ76" i="1"/>
  <c r="EN76" i="1"/>
  <c r="DB76" i="1"/>
  <c r="DR76" i="1"/>
  <c r="EH76" i="1"/>
  <c r="CP76" i="1"/>
  <c r="DA76" i="1"/>
  <c r="DF76" i="1"/>
  <c r="DQ76" i="1"/>
  <c r="DV76" i="1"/>
  <c r="EG76" i="1"/>
  <c r="EL76" i="1"/>
  <c r="CO76" i="1"/>
  <c r="DJ76" i="1"/>
  <c r="DU76" i="1"/>
  <c r="EP76" i="1"/>
  <c r="CT76" i="1"/>
  <c r="DE76" i="1"/>
  <c r="DZ76" i="1"/>
  <c r="EK76" i="1"/>
  <c r="CP74" i="1"/>
  <c r="CT74" i="1"/>
  <c r="CX74" i="1"/>
  <c r="DB74" i="1"/>
  <c r="DF74" i="1"/>
  <c r="DJ74" i="1"/>
  <c r="DN74" i="1"/>
  <c r="DR74" i="1"/>
  <c r="DV74" i="1"/>
  <c r="DZ74" i="1"/>
  <c r="ED74" i="1"/>
  <c r="EH74" i="1"/>
  <c r="EL74" i="1"/>
  <c r="EP74" i="1"/>
  <c r="CN74" i="1"/>
  <c r="DD74" i="1"/>
  <c r="DT74" i="1"/>
  <c r="EJ74" i="1"/>
  <c r="CM74" i="1"/>
  <c r="CR74" i="1"/>
  <c r="DC74" i="1"/>
  <c r="DH74" i="1"/>
  <c r="DS74" i="1"/>
  <c r="DX74" i="1"/>
  <c r="EI74" i="1"/>
  <c r="EN74" i="1"/>
  <c r="CO74" i="1"/>
  <c r="CZ74" i="1"/>
  <c r="DK74" i="1"/>
  <c r="DU74" i="1"/>
  <c r="EF74" i="1"/>
  <c r="CU74" i="1"/>
  <c r="DE74" i="1"/>
  <c r="DP74" i="1"/>
  <c r="EA74" i="1"/>
  <c r="EK74" i="1"/>
  <c r="V71" i="1"/>
  <c r="CP70" i="1"/>
  <c r="CT70" i="1"/>
  <c r="CX70" i="1"/>
  <c r="DB70" i="1"/>
  <c r="DF70" i="1"/>
  <c r="DJ70" i="1"/>
  <c r="DN70" i="1"/>
  <c r="DR70" i="1"/>
  <c r="DV70" i="1"/>
  <c r="DZ70" i="1"/>
  <c r="ED70" i="1"/>
  <c r="EH70" i="1"/>
  <c r="EL70" i="1"/>
  <c r="EP70" i="1"/>
  <c r="CN70" i="1"/>
  <c r="DD70" i="1"/>
  <c r="DT70" i="1"/>
  <c r="EJ70" i="1"/>
  <c r="CM70" i="1"/>
  <c r="CR70" i="1"/>
  <c r="DC70" i="1"/>
  <c r="DH70" i="1"/>
  <c r="DS70" i="1"/>
  <c r="DX70" i="1"/>
  <c r="EI70" i="1"/>
  <c r="EN70" i="1"/>
  <c r="CO70" i="1"/>
  <c r="CZ70" i="1"/>
  <c r="DK70" i="1"/>
  <c r="DU70" i="1"/>
  <c r="EF70" i="1"/>
  <c r="CU70" i="1"/>
  <c r="DE70" i="1"/>
  <c r="DP70" i="1"/>
  <c r="EA70" i="1"/>
  <c r="EK70" i="1"/>
  <c r="CN68" i="1"/>
  <c r="CR68" i="1"/>
  <c r="CV68" i="1"/>
  <c r="CZ68" i="1"/>
  <c r="DD68" i="1"/>
  <c r="DH68" i="1"/>
  <c r="DL68" i="1"/>
  <c r="DP68" i="1"/>
  <c r="DT68" i="1"/>
  <c r="DX68" i="1"/>
  <c r="EB68" i="1"/>
  <c r="EF68" i="1"/>
  <c r="EJ68" i="1"/>
  <c r="EN68" i="1"/>
  <c r="DB68" i="1"/>
  <c r="DR68" i="1"/>
  <c r="EH68" i="1"/>
  <c r="CP68" i="1"/>
  <c r="DA68" i="1"/>
  <c r="DF68" i="1"/>
  <c r="DQ68" i="1"/>
  <c r="DV68" i="1"/>
  <c r="EG68" i="1"/>
  <c r="EL68" i="1"/>
  <c r="CO68" i="1"/>
  <c r="DJ68" i="1"/>
  <c r="DU68" i="1"/>
  <c r="EP68" i="1"/>
  <c r="CT68" i="1"/>
  <c r="DE68" i="1"/>
  <c r="DZ68" i="1"/>
  <c r="EK68" i="1"/>
  <c r="CM65" i="1"/>
  <c r="CQ65" i="1"/>
  <c r="CU65" i="1"/>
  <c r="CY65" i="1"/>
  <c r="DC65" i="1"/>
  <c r="DG65" i="1"/>
  <c r="DK65" i="1"/>
  <c r="DO65" i="1"/>
  <c r="DS65" i="1"/>
  <c r="DW65" i="1"/>
  <c r="EA65" i="1"/>
  <c r="EE65" i="1"/>
  <c r="EI65" i="1"/>
  <c r="EM65" i="1"/>
  <c r="CP65" i="1"/>
  <c r="CT65" i="1"/>
  <c r="CX65" i="1"/>
  <c r="DB65" i="1"/>
  <c r="DF65" i="1"/>
  <c r="DJ65" i="1"/>
  <c r="DN65" i="1"/>
  <c r="DR65" i="1"/>
  <c r="DV65" i="1"/>
  <c r="DZ65" i="1"/>
  <c r="ED65" i="1"/>
  <c r="EH65" i="1"/>
  <c r="EL65" i="1"/>
  <c r="EP65" i="1"/>
  <c r="CO65" i="1"/>
  <c r="CW65" i="1"/>
  <c r="DE65" i="1"/>
  <c r="DM65" i="1"/>
  <c r="DU65" i="1"/>
  <c r="EC65" i="1"/>
  <c r="EK65" i="1"/>
  <c r="CS65" i="1"/>
  <c r="DI65" i="1"/>
  <c r="DY65" i="1"/>
  <c r="EO65" i="1"/>
  <c r="DA65" i="1"/>
  <c r="DQ65" i="1"/>
  <c r="EG65" i="1"/>
  <c r="CN65" i="1"/>
  <c r="DD65" i="1"/>
  <c r="DT65" i="1"/>
  <c r="EJ65" i="1"/>
  <c r="V63" i="1"/>
  <c r="CP62" i="1"/>
  <c r="CT62" i="1"/>
  <c r="CX62" i="1"/>
  <c r="DB62" i="1"/>
  <c r="DF62" i="1"/>
  <c r="DJ62" i="1"/>
  <c r="DN62" i="1"/>
  <c r="DR62" i="1"/>
  <c r="DV62" i="1"/>
  <c r="DZ62" i="1"/>
  <c r="ED62" i="1"/>
  <c r="EH62" i="1"/>
  <c r="EL62" i="1"/>
  <c r="EP62" i="1"/>
  <c r="DA62" i="1"/>
  <c r="CO62" i="1"/>
  <c r="CW62" i="1"/>
  <c r="DQ62" i="1"/>
  <c r="EG62" i="1"/>
  <c r="DI62" i="1"/>
  <c r="DY62" i="1"/>
  <c r="CN62" i="1"/>
  <c r="DH62" i="1"/>
  <c r="DP62" i="1"/>
  <c r="DX62" i="1"/>
  <c r="EK62" i="1"/>
  <c r="EC62" i="1"/>
  <c r="CS62" i="1"/>
  <c r="DM62" i="1"/>
  <c r="EO62" i="1"/>
  <c r="DT62" i="1"/>
  <c r="DE62" i="1"/>
  <c r="EJ62" i="1"/>
  <c r="CO59" i="1"/>
  <c r="CS59" i="1"/>
  <c r="CW59" i="1"/>
  <c r="DA59" i="1"/>
  <c r="DE59" i="1"/>
  <c r="DI59" i="1"/>
  <c r="DM59" i="1"/>
  <c r="DQ59" i="1"/>
  <c r="DU59" i="1"/>
  <c r="DY59" i="1"/>
  <c r="EC59" i="1"/>
  <c r="EG59" i="1"/>
  <c r="EK59" i="1"/>
  <c r="EO59" i="1"/>
  <c r="CQ59" i="1"/>
  <c r="DB59" i="1"/>
  <c r="DG59" i="1"/>
  <c r="DR59" i="1"/>
  <c r="DW59" i="1"/>
  <c r="EH59" i="1"/>
  <c r="EM59" i="1"/>
  <c r="CM59" i="1"/>
  <c r="CX59" i="1"/>
  <c r="DC59" i="1"/>
  <c r="DN59" i="1"/>
  <c r="DS59" i="1"/>
  <c r="ED59" i="1"/>
  <c r="EI59" i="1"/>
  <c r="CU59" i="1"/>
  <c r="DF59" i="1"/>
  <c r="EA59" i="1"/>
  <c r="EL59" i="1"/>
  <c r="CY59" i="1"/>
  <c r="DK59" i="1"/>
  <c r="DZ59" i="1"/>
  <c r="EP59" i="1"/>
  <c r="CT59" i="1"/>
  <c r="DJ59" i="1"/>
  <c r="DV59" i="1"/>
  <c r="EE59" i="1"/>
  <c r="DO59" i="1"/>
  <c r="CO55" i="1"/>
  <c r="CS55" i="1"/>
  <c r="CW55" i="1"/>
  <c r="DA55" i="1"/>
  <c r="DE55" i="1"/>
  <c r="DI55" i="1"/>
  <c r="DM55" i="1"/>
  <c r="DQ55" i="1"/>
  <c r="DU55" i="1"/>
  <c r="DY55" i="1"/>
  <c r="EC55" i="1"/>
  <c r="EG55" i="1"/>
  <c r="EK55" i="1"/>
  <c r="EO55" i="1"/>
  <c r="CN55" i="1"/>
  <c r="DD55" i="1"/>
  <c r="DT55" i="1"/>
  <c r="EJ55" i="1"/>
  <c r="CR55" i="1"/>
  <c r="CZ55" i="1"/>
  <c r="DG55" i="1"/>
  <c r="DN55" i="1"/>
  <c r="DV55" i="1"/>
  <c r="EB55" i="1"/>
  <c r="EI55" i="1"/>
  <c r="CM55" i="1"/>
  <c r="CU55" i="1"/>
  <c r="DH55" i="1"/>
  <c r="DP55" i="1"/>
  <c r="DW55" i="1"/>
  <c r="CV55" i="1"/>
  <c r="DK55" i="1"/>
  <c r="DX55" i="1"/>
  <c r="EM55" i="1"/>
  <c r="CX55" i="1"/>
  <c r="DR55" i="1"/>
  <c r="EH55" i="1"/>
  <c r="CQ55" i="1"/>
  <c r="DL55" i="1"/>
  <c r="EF55" i="1"/>
  <c r="DS55" i="1"/>
  <c r="DF55" i="1"/>
  <c r="CP55" i="1"/>
  <c r="EA55" i="1"/>
  <c r="EN55" i="1"/>
  <c r="DZ103" i="1"/>
  <c r="EN102" i="1"/>
  <c r="DP102" i="1"/>
  <c r="CR102" i="1"/>
  <c r="EN98" i="1"/>
  <c r="DP98" i="1"/>
  <c r="CR98" i="1"/>
  <c r="DZ95" i="1"/>
  <c r="CT95" i="1"/>
  <c r="DP94" i="1"/>
  <c r="CR94" i="1"/>
  <c r="EP91" i="1"/>
  <c r="DJ91" i="1"/>
  <c r="EN90" i="1"/>
  <c r="DX90" i="1"/>
  <c r="CZ90" i="1"/>
  <c r="EH88" i="1"/>
  <c r="DB88" i="1"/>
  <c r="EN86" i="1"/>
  <c r="DP86" i="1"/>
  <c r="CR86" i="1"/>
  <c r="EL85" i="1"/>
  <c r="DF85" i="1"/>
  <c r="DW84" i="1"/>
  <c r="CQ84" i="1"/>
  <c r="DF83" i="1"/>
  <c r="DZ83" i="1"/>
  <c r="EG82" i="1"/>
  <c r="DA82" i="1"/>
  <c r="EA82" i="1"/>
  <c r="DC82" i="1"/>
  <c r="EM80" i="1"/>
  <c r="EA80" i="1"/>
  <c r="DK80" i="1"/>
  <c r="CQ80" i="1"/>
  <c r="DH79" i="1"/>
  <c r="EA79" i="1"/>
  <c r="DO79" i="1"/>
  <c r="CQ79" i="1"/>
  <c r="DG78" i="1"/>
  <c r="DU77" i="1"/>
  <c r="DS76" i="1"/>
  <c r="EC76" i="1"/>
  <c r="CX75" i="1"/>
  <c r="DQ74" i="1"/>
  <c r="EM72" i="1"/>
  <c r="EA72" i="1"/>
  <c r="DK72" i="1"/>
  <c r="CY72" i="1"/>
  <c r="DH71" i="1"/>
  <c r="CM71" i="1"/>
  <c r="DK71" i="1"/>
  <c r="CY71" i="1"/>
  <c r="DV69" i="1"/>
  <c r="CO69" i="1"/>
  <c r="DW66" i="1"/>
  <c r="EK123" i="1"/>
  <c r="EC101" i="1"/>
  <c r="DE101" i="1"/>
  <c r="DU97" i="1"/>
  <c r="DU93" i="1"/>
  <c r="DE93" i="1"/>
  <c r="DU89" i="1"/>
  <c r="DM89" i="1"/>
  <c r="CW89" i="1"/>
  <c r="CO89" i="1"/>
  <c r="EP88" i="1"/>
  <c r="EE88" i="1"/>
  <c r="DU88" i="1"/>
  <c r="DJ88" i="1"/>
  <c r="CY88" i="1"/>
  <c r="EA88" i="1"/>
  <c r="DK88" i="1"/>
  <c r="CU88" i="1"/>
  <c r="DX87" i="1"/>
  <c r="DN87" i="1"/>
  <c r="CR87" i="1"/>
  <c r="EO86" i="1"/>
  <c r="EE86" i="1"/>
  <c r="DI86" i="1"/>
  <c r="EJ85" i="1"/>
  <c r="DY85" i="1"/>
  <c r="DN85" i="1"/>
  <c r="DD85" i="1"/>
  <c r="EK85" i="1"/>
  <c r="EC85" i="1"/>
  <c r="DU85" i="1"/>
  <c r="DM85" i="1"/>
  <c r="DE85" i="1"/>
  <c r="CW85" i="1"/>
  <c r="CO85" i="1"/>
  <c r="EP84" i="1"/>
  <c r="DU84" i="1"/>
  <c r="DJ84" i="1"/>
  <c r="CY84" i="1"/>
  <c r="EA84" i="1"/>
  <c r="DK84" i="1"/>
  <c r="CU84" i="1"/>
  <c r="DX83" i="1"/>
  <c r="DN83" i="1"/>
  <c r="CR83" i="1"/>
  <c r="EO82" i="1"/>
  <c r="DT82" i="1"/>
  <c r="DF81" i="1"/>
  <c r="ED81" i="1"/>
  <c r="DN81" i="1"/>
  <c r="CX81" i="1"/>
  <c r="DX79" i="1"/>
  <c r="EH79" i="1"/>
  <c r="DB79" i="1"/>
  <c r="DW78" i="1"/>
  <c r="EL77" i="1"/>
  <c r="DQ77" i="1"/>
  <c r="EN77" i="1"/>
  <c r="EJ77" i="1"/>
  <c r="EF77" i="1"/>
  <c r="DX77" i="1"/>
  <c r="DT77" i="1"/>
  <c r="DP77" i="1"/>
  <c r="DH77" i="1"/>
  <c r="DD77" i="1"/>
  <c r="CZ77" i="1"/>
  <c r="CR77" i="1"/>
  <c r="CN77" i="1"/>
  <c r="EI76" i="1"/>
  <c r="DN76" i="1"/>
  <c r="CS76" i="1"/>
  <c r="EI75" i="1"/>
  <c r="DN75" i="1"/>
  <c r="EG74" i="1"/>
  <c r="DL74" i="1"/>
  <c r="CQ74" i="1"/>
  <c r="ED73" i="1"/>
  <c r="DN73" i="1"/>
  <c r="CX73" i="1"/>
  <c r="EH71" i="1"/>
  <c r="DB71" i="1"/>
  <c r="DW70" i="1"/>
  <c r="DA70" i="1"/>
  <c r="EL69" i="1"/>
  <c r="DQ69" i="1"/>
  <c r="EN69" i="1"/>
  <c r="EJ69" i="1"/>
  <c r="EF69" i="1"/>
  <c r="DX69" i="1"/>
  <c r="DT69" i="1"/>
  <c r="DP69" i="1"/>
  <c r="DH69" i="1"/>
  <c r="DD69" i="1"/>
  <c r="CZ69" i="1"/>
  <c r="CR69" i="1"/>
  <c r="CN69" i="1"/>
  <c r="EI68" i="1"/>
  <c r="DN68" i="1"/>
  <c r="CS68" i="1"/>
  <c r="ED67" i="1"/>
  <c r="EM67" i="1"/>
  <c r="EI67" i="1"/>
  <c r="EE67" i="1"/>
  <c r="EA67" i="1"/>
  <c r="DW67" i="1"/>
  <c r="DO67" i="1"/>
  <c r="DK67" i="1"/>
  <c r="DG67" i="1"/>
  <c r="DC67" i="1"/>
  <c r="CY67" i="1"/>
  <c r="CU67" i="1"/>
  <c r="CQ67" i="1"/>
  <c r="DL65" i="1"/>
  <c r="DU62" i="1"/>
  <c r="DN61" i="1"/>
  <c r="EM91" i="1"/>
  <c r="DW91" i="1"/>
  <c r="DO91" i="1"/>
  <c r="DG91" i="1"/>
  <c r="CQ91" i="1"/>
  <c r="EC90" i="1"/>
  <c r="CW90" i="1"/>
  <c r="CP33" i="1"/>
  <c r="CT33" i="1"/>
  <c r="CX33" i="1"/>
  <c r="DB33" i="1"/>
  <c r="DF33" i="1"/>
  <c r="DJ33" i="1"/>
  <c r="DN33" i="1"/>
  <c r="DR33" i="1"/>
  <c r="DV33" i="1"/>
  <c r="DZ33" i="1"/>
  <c r="CO33" i="1"/>
  <c r="DE33" i="1"/>
  <c r="DU33" i="1"/>
  <c r="DA33" i="1"/>
  <c r="DQ33" i="1"/>
  <c r="CS33" i="1"/>
  <c r="DY33" i="1"/>
  <c r="EH33" i="1"/>
  <c r="EP33" i="1"/>
  <c r="CN33" i="1"/>
  <c r="DI33" i="1"/>
  <c r="DT33" i="1"/>
  <c r="ED33" i="1"/>
  <c r="EL33" i="1"/>
  <c r="CM33" i="1"/>
  <c r="DH33" i="1"/>
  <c r="EC33" i="1"/>
  <c r="CR33" i="1"/>
  <c r="DM33" i="1"/>
  <c r="EG33" i="1"/>
  <c r="CW33" i="1"/>
  <c r="EK33" i="1"/>
  <c r="DC33" i="1"/>
  <c r="EO33" i="1"/>
  <c r="DX33" i="1"/>
  <c r="DS33" i="1"/>
  <c r="CN31" i="1"/>
  <c r="CR31" i="1"/>
  <c r="CV31" i="1"/>
  <c r="CZ31" i="1"/>
  <c r="DD31" i="1"/>
  <c r="DH31" i="1"/>
  <c r="DL31" i="1"/>
  <c r="DP31" i="1"/>
  <c r="DT31" i="1"/>
  <c r="DX31" i="1"/>
  <c r="EB31" i="1"/>
  <c r="EF31" i="1"/>
  <c r="EJ31" i="1"/>
  <c r="EN31" i="1"/>
  <c r="CO31" i="1"/>
  <c r="CS31" i="1"/>
  <c r="CW31" i="1"/>
  <c r="DA31" i="1"/>
  <c r="DE31" i="1"/>
  <c r="CT31" i="1"/>
  <c r="DB31" i="1"/>
  <c r="DI31" i="1"/>
  <c r="DN31" i="1"/>
  <c r="DY31" i="1"/>
  <c r="ED31" i="1"/>
  <c r="EO31" i="1"/>
  <c r="CM31" i="1"/>
  <c r="CU31" i="1"/>
  <c r="DC31" i="1"/>
  <c r="DJ31" i="1"/>
  <c r="DO31" i="1"/>
  <c r="DU31" i="1"/>
  <c r="DZ31" i="1"/>
  <c r="EE31" i="1"/>
  <c r="EK31" i="1"/>
  <c r="EP31" i="1"/>
  <c r="CP31" i="1"/>
  <c r="DF31" i="1"/>
  <c r="DQ31" i="1"/>
  <c r="EA31" i="1"/>
  <c r="EL31" i="1"/>
  <c r="CX31" i="1"/>
  <c r="DK31" i="1"/>
  <c r="DV31" i="1"/>
  <c r="EG31" i="1"/>
  <c r="DG31" i="1"/>
  <c r="EC31" i="1"/>
  <c r="DM31" i="1"/>
  <c r="EH31" i="1"/>
  <c r="CQ31" i="1"/>
  <c r="EM31" i="1"/>
  <c r="CY31" i="1"/>
  <c r="DR31" i="1"/>
  <c r="DW31" i="1"/>
  <c r="CO30" i="1"/>
  <c r="CS30" i="1"/>
  <c r="CW30" i="1"/>
  <c r="DA30" i="1"/>
  <c r="DE30" i="1"/>
  <c r="DI30" i="1"/>
  <c r="DM30" i="1"/>
  <c r="DQ30" i="1"/>
  <c r="DU30" i="1"/>
  <c r="DY30" i="1"/>
  <c r="EC30" i="1"/>
  <c r="EG30" i="1"/>
  <c r="EK30" i="1"/>
  <c r="EO30" i="1"/>
  <c r="CP30" i="1"/>
  <c r="CT30" i="1"/>
  <c r="CX30" i="1"/>
  <c r="DB30" i="1"/>
  <c r="DF30" i="1"/>
  <c r="DJ30" i="1"/>
  <c r="DN30" i="1"/>
  <c r="DR30" i="1"/>
  <c r="DV30" i="1"/>
  <c r="DZ30" i="1"/>
  <c r="ED30" i="1"/>
  <c r="EH30" i="1"/>
  <c r="EL30" i="1"/>
  <c r="EP30" i="1"/>
  <c r="CM30" i="1"/>
  <c r="CU30" i="1"/>
  <c r="DC30" i="1"/>
  <c r="DK30" i="1"/>
  <c r="DS30" i="1"/>
  <c r="EA30" i="1"/>
  <c r="EI30" i="1"/>
  <c r="CN30" i="1"/>
  <c r="CV30" i="1"/>
  <c r="DD30" i="1"/>
  <c r="DL30" i="1"/>
  <c r="DT30" i="1"/>
  <c r="EB30" i="1"/>
  <c r="EJ30" i="1"/>
  <c r="CZ30" i="1"/>
  <c r="DP30" i="1"/>
  <c r="EF30" i="1"/>
  <c r="CR30" i="1"/>
  <c r="DH30" i="1"/>
  <c r="DX30" i="1"/>
  <c r="EN30" i="1"/>
  <c r="DG30" i="1"/>
  <c r="EM30" i="1"/>
  <c r="DO30" i="1"/>
  <c r="CY30" i="1"/>
  <c r="DW30" i="1"/>
  <c r="EE30" i="1"/>
  <c r="CQ30" i="1"/>
  <c r="CM28" i="1"/>
  <c r="CQ28" i="1"/>
  <c r="CU28" i="1"/>
  <c r="CY28" i="1"/>
  <c r="DC28" i="1"/>
  <c r="DG28" i="1"/>
  <c r="DK28" i="1"/>
  <c r="DO28" i="1"/>
  <c r="DS28" i="1"/>
  <c r="DW28" i="1"/>
  <c r="EA28" i="1"/>
  <c r="EE28" i="1"/>
  <c r="EI28" i="1"/>
  <c r="EM28" i="1"/>
  <c r="CN28" i="1"/>
  <c r="CR28" i="1"/>
  <c r="CV28" i="1"/>
  <c r="CZ28" i="1"/>
  <c r="DD28" i="1"/>
  <c r="DH28" i="1"/>
  <c r="DL28" i="1"/>
  <c r="DP28" i="1"/>
  <c r="DT28" i="1"/>
  <c r="DX28" i="1"/>
  <c r="EB28" i="1"/>
  <c r="EF28" i="1"/>
  <c r="EJ28" i="1"/>
  <c r="EN28" i="1"/>
  <c r="CS28" i="1"/>
  <c r="DA28" i="1"/>
  <c r="DI28" i="1"/>
  <c r="DQ28" i="1"/>
  <c r="DY28" i="1"/>
  <c r="EG28" i="1"/>
  <c r="EO28" i="1"/>
  <c r="CT28" i="1"/>
  <c r="DB28" i="1"/>
  <c r="DJ28" i="1"/>
  <c r="DR28" i="1"/>
  <c r="DZ28" i="1"/>
  <c r="EH28" i="1"/>
  <c r="EP28" i="1"/>
  <c r="CP28" i="1"/>
  <c r="DF28" i="1"/>
  <c r="DV28" i="1"/>
  <c r="EL28" i="1"/>
  <c r="CX28" i="1"/>
  <c r="DN28" i="1"/>
  <c r="ED28" i="1"/>
  <c r="DE28" i="1"/>
  <c r="EK28" i="1"/>
  <c r="DM28" i="1"/>
  <c r="EC28" i="1"/>
  <c r="CO28" i="1"/>
  <c r="DU28" i="1"/>
  <c r="CW28" i="1"/>
  <c r="CN88" i="1"/>
  <c r="CR88" i="1"/>
  <c r="CV88" i="1"/>
  <c r="CZ88" i="1"/>
  <c r="DD88" i="1"/>
  <c r="DH88" i="1"/>
  <c r="DL88" i="1"/>
  <c r="DP88" i="1"/>
  <c r="DT88" i="1"/>
  <c r="DX88" i="1"/>
  <c r="EB88" i="1"/>
  <c r="EF88" i="1"/>
  <c r="EJ88" i="1"/>
  <c r="EN88" i="1"/>
  <c r="CM88" i="1"/>
  <c r="CS88" i="1"/>
  <c r="DC88" i="1"/>
  <c r="DI88" i="1"/>
  <c r="DS88" i="1"/>
  <c r="DY88" i="1"/>
  <c r="EI88" i="1"/>
  <c r="EO88" i="1"/>
  <c r="DA88" i="1"/>
  <c r="DQ88" i="1"/>
  <c r="EG88" i="1"/>
  <c r="CP86" i="1"/>
  <c r="CT86" i="1"/>
  <c r="CX86" i="1"/>
  <c r="DB86" i="1"/>
  <c r="DF86" i="1"/>
  <c r="DJ86" i="1"/>
  <c r="DN86" i="1"/>
  <c r="DR86" i="1"/>
  <c r="DV86" i="1"/>
  <c r="DZ86" i="1"/>
  <c r="ED86" i="1"/>
  <c r="EH86" i="1"/>
  <c r="EL86" i="1"/>
  <c r="EP86" i="1"/>
  <c r="CO86" i="1"/>
  <c r="CU86" i="1"/>
  <c r="DE86" i="1"/>
  <c r="DK86" i="1"/>
  <c r="DU86" i="1"/>
  <c r="EA86" i="1"/>
  <c r="EK86" i="1"/>
  <c r="CM86" i="1"/>
  <c r="DC86" i="1"/>
  <c r="DS86" i="1"/>
  <c r="EI86" i="1"/>
  <c r="CM85" i="1"/>
  <c r="CQ85" i="1"/>
  <c r="CU85" i="1"/>
  <c r="CY85" i="1"/>
  <c r="DC85" i="1"/>
  <c r="DG85" i="1"/>
  <c r="DK85" i="1"/>
  <c r="DO85" i="1"/>
  <c r="DS85" i="1"/>
  <c r="DW85" i="1"/>
  <c r="EA85" i="1"/>
  <c r="EE85" i="1"/>
  <c r="EI85" i="1"/>
  <c r="EM85" i="1"/>
  <c r="CT85" i="1"/>
  <c r="CZ85" i="1"/>
  <c r="DJ85" i="1"/>
  <c r="DP85" i="1"/>
  <c r="DZ85" i="1"/>
  <c r="EF85" i="1"/>
  <c r="EP85" i="1"/>
  <c r="DB85" i="1"/>
  <c r="DR85" i="1"/>
  <c r="EH85" i="1"/>
  <c r="CN84" i="1"/>
  <c r="CR84" i="1"/>
  <c r="CV84" i="1"/>
  <c r="CZ84" i="1"/>
  <c r="DD84" i="1"/>
  <c r="DH84" i="1"/>
  <c r="DL84" i="1"/>
  <c r="DP84" i="1"/>
  <c r="DT84" i="1"/>
  <c r="DX84" i="1"/>
  <c r="EB84" i="1"/>
  <c r="EF84" i="1"/>
  <c r="EJ84" i="1"/>
  <c r="EN84" i="1"/>
  <c r="CM84" i="1"/>
  <c r="CS84" i="1"/>
  <c r="DC84" i="1"/>
  <c r="DI84" i="1"/>
  <c r="DS84" i="1"/>
  <c r="DY84" i="1"/>
  <c r="EI84" i="1"/>
  <c r="EO84" i="1"/>
  <c r="DA84" i="1"/>
  <c r="DQ84" i="1"/>
  <c r="EG84" i="1"/>
  <c r="CP82" i="1"/>
  <c r="CT82" i="1"/>
  <c r="CX82" i="1"/>
  <c r="DB82" i="1"/>
  <c r="DF82" i="1"/>
  <c r="DJ82" i="1"/>
  <c r="DN82" i="1"/>
  <c r="DR82" i="1"/>
  <c r="DV82" i="1"/>
  <c r="DZ82" i="1"/>
  <c r="ED82" i="1"/>
  <c r="EH82" i="1"/>
  <c r="EL82" i="1"/>
  <c r="EP82" i="1"/>
  <c r="CO82" i="1"/>
  <c r="CS82" i="1"/>
  <c r="CW82" i="1"/>
  <c r="CR82" i="1"/>
  <c r="CZ82" i="1"/>
  <c r="DE82" i="1"/>
  <c r="DP82" i="1"/>
  <c r="DU82" i="1"/>
  <c r="EF82" i="1"/>
  <c r="EK82" i="1"/>
  <c r="CN82" i="1"/>
  <c r="CV82" i="1"/>
  <c r="DH82" i="1"/>
  <c r="DM82" i="1"/>
  <c r="DX82" i="1"/>
  <c r="EC82" i="1"/>
  <c r="EN82" i="1"/>
  <c r="CN80" i="1"/>
  <c r="CR80" i="1"/>
  <c r="CV80" i="1"/>
  <c r="CZ80" i="1"/>
  <c r="DD80" i="1"/>
  <c r="DH80" i="1"/>
  <c r="DL80" i="1"/>
  <c r="DP80" i="1"/>
  <c r="DT80" i="1"/>
  <c r="DX80" i="1"/>
  <c r="EB80" i="1"/>
  <c r="EF80" i="1"/>
  <c r="EJ80" i="1"/>
  <c r="EN80" i="1"/>
  <c r="DB80" i="1"/>
  <c r="DR80" i="1"/>
  <c r="EH80" i="1"/>
  <c r="CP80" i="1"/>
  <c r="DA80" i="1"/>
  <c r="DF80" i="1"/>
  <c r="DQ80" i="1"/>
  <c r="DV80" i="1"/>
  <c r="EG80" i="1"/>
  <c r="EL80" i="1"/>
  <c r="CO80" i="1"/>
  <c r="DJ80" i="1"/>
  <c r="DU80" i="1"/>
  <c r="EP80" i="1"/>
  <c r="CT80" i="1"/>
  <c r="DE80" i="1"/>
  <c r="DZ80" i="1"/>
  <c r="EK80" i="1"/>
  <c r="CP78" i="1"/>
  <c r="CT78" i="1"/>
  <c r="CX78" i="1"/>
  <c r="DB78" i="1"/>
  <c r="DF78" i="1"/>
  <c r="DJ78" i="1"/>
  <c r="DN78" i="1"/>
  <c r="DR78" i="1"/>
  <c r="DV78" i="1"/>
  <c r="DZ78" i="1"/>
  <c r="ED78" i="1"/>
  <c r="EH78" i="1"/>
  <c r="EL78" i="1"/>
  <c r="EP78" i="1"/>
  <c r="CN78" i="1"/>
  <c r="DD78" i="1"/>
  <c r="DT78" i="1"/>
  <c r="EJ78" i="1"/>
  <c r="CM78" i="1"/>
  <c r="CR78" i="1"/>
  <c r="DC78" i="1"/>
  <c r="DH78" i="1"/>
  <c r="DS78" i="1"/>
  <c r="DX78" i="1"/>
  <c r="EI78" i="1"/>
  <c r="EN78" i="1"/>
  <c r="CO78" i="1"/>
  <c r="CZ78" i="1"/>
  <c r="DK78" i="1"/>
  <c r="DU78" i="1"/>
  <c r="EF78" i="1"/>
  <c r="CU78" i="1"/>
  <c r="DE78" i="1"/>
  <c r="DP78" i="1"/>
  <c r="EA78" i="1"/>
  <c r="EK78" i="1"/>
  <c r="CM77" i="1"/>
  <c r="CQ77" i="1"/>
  <c r="CU77" i="1"/>
  <c r="CY77" i="1"/>
  <c r="DC77" i="1"/>
  <c r="DG77" i="1"/>
  <c r="DK77" i="1"/>
  <c r="DO77" i="1"/>
  <c r="DS77" i="1"/>
  <c r="DW77" i="1"/>
  <c r="EA77" i="1"/>
  <c r="EE77" i="1"/>
  <c r="EI77" i="1"/>
  <c r="EM77" i="1"/>
  <c r="DB77" i="1"/>
  <c r="DR77" i="1"/>
  <c r="EH77" i="1"/>
  <c r="CT77" i="1"/>
  <c r="DE77" i="1"/>
  <c r="DZ77" i="1"/>
  <c r="EK77" i="1"/>
  <c r="DJ77" i="1"/>
  <c r="EP77" i="1"/>
  <c r="CO75" i="1"/>
  <c r="CS75" i="1"/>
  <c r="CW75" i="1"/>
  <c r="DA75" i="1"/>
  <c r="DE75" i="1"/>
  <c r="DI75" i="1"/>
  <c r="DM75" i="1"/>
  <c r="DQ75" i="1"/>
  <c r="DU75" i="1"/>
  <c r="DY75" i="1"/>
  <c r="EC75" i="1"/>
  <c r="EG75" i="1"/>
  <c r="EK75" i="1"/>
  <c r="EO75" i="1"/>
  <c r="CN75" i="1"/>
  <c r="DD75" i="1"/>
  <c r="DT75" i="1"/>
  <c r="EJ75" i="1"/>
  <c r="CV75" i="1"/>
  <c r="DR75" i="1"/>
  <c r="EB75" i="1"/>
  <c r="DL75" i="1"/>
  <c r="CM73" i="1"/>
  <c r="CQ73" i="1"/>
  <c r="CU73" i="1"/>
  <c r="CY73" i="1"/>
  <c r="DC73" i="1"/>
  <c r="DG73" i="1"/>
  <c r="DK73" i="1"/>
  <c r="DO73" i="1"/>
  <c r="DS73" i="1"/>
  <c r="DW73" i="1"/>
  <c r="EA73" i="1"/>
  <c r="EE73" i="1"/>
  <c r="EI73" i="1"/>
  <c r="EM73" i="1"/>
  <c r="DB73" i="1"/>
  <c r="DR73" i="1"/>
  <c r="EH73" i="1"/>
  <c r="CT73" i="1"/>
  <c r="DE73" i="1"/>
  <c r="DZ73" i="1"/>
  <c r="EK73" i="1"/>
  <c r="DJ73" i="1"/>
  <c r="EP73" i="1"/>
  <c r="CN72" i="1"/>
  <c r="CR72" i="1"/>
  <c r="CV72" i="1"/>
  <c r="CZ72" i="1"/>
  <c r="DD72" i="1"/>
  <c r="DH72" i="1"/>
  <c r="DL72" i="1"/>
  <c r="DP72" i="1"/>
  <c r="DT72" i="1"/>
  <c r="DX72" i="1"/>
  <c r="EB72" i="1"/>
  <c r="EF72" i="1"/>
  <c r="EJ72" i="1"/>
  <c r="EN72" i="1"/>
  <c r="DB72" i="1"/>
  <c r="DR72" i="1"/>
  <c r="EH72" i="1"/>
  <c r="CP72" i="1"/>
  <c r="DA72" i="1"/>
  <c r="DF72" i="1"/>
  <c r="DQ72" i="1"/>
  <c r="DV72" i="1"/>
  <c r="EG72" i="1"/>
  <c r="EL72" i="1"/>
  <c r="CO72" i="1"/>
  <c r="DJ72" i="1"/>
  <c r="DU72" i="1"/>
  <c r="EP72" i="1"/>
  <c r="CT72" i="1"/>
  <c r="DE72" i="1"/>
  <c r="DZ72" i="1"/>
  <c r="EK72" i="1"/>
  <c r="CO71" i="1"/>
  <c r="CS71" i="1"/>
  <c r="CW71" i="1"/>
  <c r="DA71" i="1"/>
  <c r="DE71" i="1"/>
  <c r="DI71" i="1"/>
  <c r="DM71" i="1"/>
  <c r="DQ71" i="1"/>
  <c r="DU71" i="1"/>
  <c r="DY71" i="1"/>
  <c r="EC71" i="1"/>
  <c r="EG71" i="1"/>
  <c r="EK71" i="1"/>
  <c r="EO71" i="1"/>
  <c r="CN71" i="1"/>
  <c r="DD71" i="1"/>
  <c r="DT71" i="1"/>
  <c r="EJ71" i="1"/>
  <c r="CV71" i="1"/>
  <c r="DR71" i="1"/>
  <c r="EB71" i="1"/>
  <c r="DL71" i="1"/>
  <c r="CM69" i="1"/>
  <c r="CQ69" i="1"/>
  <c r="CU69" i="1"/>
  <c r="CY69" i="1"/>
  <c r="DC69" i="1"/>
  <c r="DG69" i="1"/>
  <c r="DK69" i="1"/>
  <c r="DO69" i="1"/>
  <c r="DS69" i="1"/>
  <c r="DW69" i="1"/>
  <c r="EA69" i="1"/>
  <c r="EE69" i="1"/>
  <c r="EI69" i="1"/>
  <c r="EM69" i="1"/>
  <c r="DB69" i="1"/>
  <c r="DR69" i="1"/>
  <c r="EH69" i="1"/>
  <c r="CT69" i="1"/>
  <c r="DE69" i="1"/>
  <c r="DZ69" i="1"/>
  <c r="EK69" i="1"/>
  <c r="DJ69" i="1"/>
  <c r="EP69" i="1"/>
  <c r="CO67" i="1"/>
  <c r="CS67" i="1"/>
  <c r="CW67" i="1"/>
  <c r="DA67" i="1"/>
  <c r="DE67" i="1"/>
  <c r="DI67" i="1"/>
  <c r="DM67" i="1"/>
  <c r="DQ67" i="1"/>
  <c r="DU67" i="1"/>
  <c r="DY67" i="1"/>
  <c r="EC67" i="1"/>
  <c r="EG67" i="1"/>
  <c r="EK67" i="1"/>
  <c r="EO67" i="1"/>
  <c r="CN67" i="1"/>
  <c r="DD67" i="1"/>
  <c r="DT67" i="1"/>
  <c r="EJ67" i="1"/>
  <c r="CV67" i="1"/>
  <c r="DR67" i="1"/>
  <c r="EB67" i="1"/>
  <c r="DL67" i="1"/>
  <c r="CR67" i="1"/>
  <c r="DN67" i="1"/>
  <c r="DX67" i="1"/>
  <c r="CP66" i="1"/>
  <c r="CT66" i="1"/>
  <c r="CX66" i="1"/>
  <c r="DB66" i="1"/>
  <c r="DF66" i="1"/>
  <c r="DJ66" i="1"/>
  <c r="DN66" i="1"/>
  <c r="DR66" i="1"/>
  <c r="DV66" i="1"/>
  <c r="DZ66" i="1"/>
  <c r="ED66" i="1"/>
  <c r="EH66" i="1"/>
  <c r="EL66" i="1"/>
  <c r="EP66" i="1"/>
  <c r="CO66" i="1"/>
  <c r="CS66" i="1"/>
  <c r="CW66" i="1"/>
  <c r="DA66" i="1"/>
  <c r="CN66" i="1"/>
  <c r="CV66" i="1"/>
  <c r="DD66" i="1"/>
  <c r="DI66" i="1"/>
  <c r="DT66" i="1"/>
  <c r="DY66" i="1"/>
  <c r="EJ66" i="1"/>
  <c r="EO66" i="1"/>
  <c r="CM66" i="1"/>
  <c r="CU66" i="1"/>
  <c r="DC66" i="1"/>
  <c r="DH66" i="1"/>
  <c r="DM66" i="1"/>
  <c r="DS66" i="1"/>
  <c r="DX66" i="1"/>
  <c r="EC66" i="1"/>
  <c r="EI66" i="1"/>
  <c r="EN66" i="1"/>
  <c r="CY66" i="1"/>
  <c r="DK66" i="1"/>
  <c r="DU66" i="1"/>
  <c r="EF66" i="1"/>
  <c r="CQ66" i="1"/>
  <c r="DE66" i="1"/>
  <c r="DP66" i="1"/>
  <c r="EA66" i="1"/>
  <c r="EK66" i="1"/>
  <c r="CR66" i="1"/>
  <c r="DG66" i="1"/>
  <c r="DQ66" i="1"/>
  <c r="EB66" i="1"/>
  <c r="EM66" i="1"/>
  <c r="CN64" i="1"/>
  <c r="CR64" i="1"/>
  <c r="CV64" i="1"/>
  <c r="CZ64" i="1"/>
  <c r="DD64" i="1"/>
  <c r="DH64" i="1"/>
  <c r="DL64" i="1"/>
  <c r="DP64" i="1"/>
  <c r="DT64" i="1"/>
  <c r="DX64" i="1"/>
  <c r="EB64" i="1"/>
  <c r="EF64" i="1"/>
  <c r="EJ64" i="1"/>
  <c r="EN64" i="1"/>
  <c r="CM64" i="1"/>
  <c r="CQ64" i="1"/>
  <c r="CU64" i="1"/>
  <c r="CY64" i="1"/>
  <c r="DC64" i="1"/>
  <c r="DG64" i="1"/>
  <c r="DK64" i="1"/>
  <c r="DO64" i="1"/>
  <c r="DS64" i="1"/>
  <c r="DW64" i="1"/>
  <c r="EA64" i="1"/>
  <c r="EE64" i="1"/>
  <c r="EI64" i="1"/>
  <c r="EM64" i="1"/>
  <c r="CT64" i="1"/>
  <c r="DB64" i="1"/>
  <c r="DJ64" i="1"/>
  <c r="DR64" i="1"/>
  <c r="DZ64" i="1"/>
  <c r="EH64" i="1"/>
  <c r="EP64" i="1"/>
  <c r="CS64" i="1"/>
  <c r="DA64" i="1"/>
  <c r="DI64" i="1"/>
  <c r="DQ64" i="1"/>
  <c r="DY64" i="1"/>
  <c r="EG64" i="1"/>
  <c r="EO64" i="1"/>
  <c r="CO64" i="1"/>
  <c r="DE64" i="1"/>
  <c r="DU64" i="1"/>
  <c r="EK64" i="1"/>
  <c r="CW64" i="1"/>
  <c r="DM64" i="1"/>
  <c r="EC64" i="1"/>
  <c r="CX64" i="1"/>
  <c r="DN64" i="1"/>
  <c r="ED64" i="1"/>
  <c r="CO63" i="1"/>
  <c r="CS63" i="1"/>
  <c r="CW63" i="1"/>
  <c r="DA63" i="1"/>
  <c r="DE63" i="1"/>
  <c r="DI63" i="1"/>
  <c r="DM63" i="1"/>
  <c r="DQ63" i="1"/>
  <c r="DU63" i="1"/>
  <c r="DY63" i="1"/>
  <c r="EC63" i="1"/>
  <c r="EG63" i="1"/>
  <c r="EK63" i="1"/>
  <c r="CM63" i="1"/>
  <c r="DC63" i="1"/>
  <c r="CV63" i="1"/>
  <c r="DD63" i="1"/>
  <c r="DO63" i="1"/>
  <c r="DT63" i="1"/>
  <c r="EE63" i="1"/>
  <c r="EJ63" i="1"/>
  <c r="EO63" i="1"/>
  <c r="CN63" i="1"/>
  <c r="CU63" i="1"/>
  <c r="DH63" i="1"/>
  <c r="DS63" i="1"/>
  <c r="DX63" i="1"/>
  <c r="EI63" i="1"/>
  <c r="EN63" i="1"/>
  <c r="CZ63" i="1"/>
  <c r="DL63" i="1"/>
  <c r="DW63" i="1"/>
  <c r="EH63" i="1"/>
  <c r="CY63" i="1"/>
  <c r="DK63" i="1"/>
  <c r="DV63" i="1"/>
  <c r="EF63" i="1"/>
  <c r="EP63" i="1"/>
  <c r="DG63" i="1"/>
  <c r="EB63" i="1"/>
  <c r="CT63" i="1"/>
  <c r="DR63" i="1"/>
  <c r="EM63" i="1"/>
  <c r="DF63" i="1"/>
  <c r="EA63" i="1"/>
  <c r="CM61" i="1"/>
  <c r="CQ61" i="1"/>
  <c r="CU61" i="1"/>
  <c r="CY61" i="1"/>
  <c r="DC61" i="1"/>
  <c r="DG61" i="1"/>
  <c r="DK61" i="1"/>
  <c r="DO61" i="1"/>
  <c r="DS61" i="1"/>
  <c r="DW61" i="1"/>
  <c r="EA61" i="1"/>
  <c r="EE61" i="1"/>
  <c r="EI61" i="1"/>
  <c r="EM61" i="1"/>
  <c r="CO61" i="1"/>
  <c r="CZ61" i="1"/>
  <c r="DE61" i="1"/>
  <c r="DP61" i="1"/>
  <c r="DU61" i="1"/>
  <c r="EF61" i="1"/>
  <c r="CV61" i="1"/>
  <c r="DA61" i="1"/>
  <c r="DL61" i="1"/>
  <c r="DQ61" i="1"/>
  <c r="EB61" i="1"/>
  <c r="EG61" i="1"/>
  <c r="CN61" i="1"/>
  <c r="DI61" i="1"/>
  <c r="DT61" i="1"/>
  <c r="EO61" i="1"/>
  <c r="CW61" i="1"/>
  <c r="DM61" i="1"/>
  <c r="DY61" i="1"/>
  <c r="EN61" i="1"/>
  <c r="CS61" i="1"/>
  <c r="DH61" i="1"/>
  <c r="DX61" i="1"/>
  <c r="EJ61" i="1"/>
  <c r="DD61" i="1"/>
  <c r="EC61" i="1"/>
  <c r="DR61" i="1"/>
  <c r="CN60" i="1"/>
  <c r="CR60" i="1"/>
  <c r="CV60" i="1"/>
  <c r="CZ60" i="1"/>
  <c r="DD60" i="1"/>
  <c r="DH60" i="1"/>
  <c r="DL60" i="1"/>
  <c r="DP60" i="1"/>
  <c r="DT60" i="1"/>
  <c r="DX60" i="1"/>
  <c r="EB60" i="1"/>
  <c r="EF60" i="1"/>
  <c r="EJ60" i="1"/>
  <c r="EN60" i="1"/>
  <c r="CM60" i="1"/>
  <c r="DC60" i="1"/>
  <c r="DS60" i="1"/>
  <c r="EI60" i="1"/>
  <c r="CQ60" i="1"/>
  <c r="DW60" i="1"/>
  <c r="CW60" i="1"/>
  <c r="DK60" i="1"/>
  <c r="EA60" i="1"/>
  <c r="EM60" i="1"/>
  <c r="CU60" i="1"/>
  <c r="DG60" i="1"/>
  <c r="EG60" i="1"/>
  <c r="DA60" i="1"/>
  <c r="EC60" i="1"/>
  <c r="DQ60" i="1"/>
  <c r="DR60" i="1"/>
  <c r="CP58" i="1"/>
  <c r="CT58" i="1"/>
  <c r="CX58" i="1"/>
  <c r="DB58" i="1"/>
  <c r="DF58" i="1"/>
  <c r="DJ58" i="1"/>
  <c r="DN58" i="1"/>
  <c r="DR58" i="1"/>
  <c r="DV58" i="1"/>
  <c r="DZ58" i="1"/>
  <c r="ED58" i="1"/>
  <c r="EH58" i="1"/>
  <c r="EL58" i="1"/>
  <c r="EP58" i="1"/>
  <c r="CO58" i="1"/>
  <c r="DE58" i="1"/>
  <c r="DU58" i="1"/>
  <c r="EK58" i="1"/>
  <c r="DM58" i="1"/>
  <c r="CN58" i="1"/>
  <c r="DD58" i="1"/>
  <c r="CM58" i="1"/>
  <c r="CY58" i="1"/>
  <c r="DO58" i="1"/>
  <c r="EC58" i="1"/>
  <c r="EO58" i="1"/>
  <c r="CS58" i="1"/>
  <c r="DT58" i="1"/>
  <c r="DI58" i="1"/>
  <c r="EN58" i="1"/>
  <c r="DH58" i="1"/>
  <c r="EJ58" i="1"/>
  <c r="CW58" i="1"/>
  <c r="CM57" i="1"/>
  <c r="CQ57" i="1"/>
  <c r="CU57" i="1"/>
  <c r="CY57" i="1"/>
  <c r="DC57" i="1"/>
  <c r="DG57" i="1"/>
  <c r="DK57" i="1"/>
  <c r="DO57" i="1"/>
  <c r="DS57" i="1"/>
  <c r="DW57" i="1"/>
  <c r="EA57" i="1"/>
  <c r="EE57" i="1"/>
  <c r="EI57" i="1"/>
  <c r="EM57" i="1"/>
  <c r="CO57" i="1"/>
  <c r="CZ57" i="1"/>
  <c r="DE57" i="1"/>
  <c r="DP57" i="1"/>
  <c r="DU57" i="1"/>
  <c r="EF57" i="1"/>
  <c r="EK57" i="1"/>
  <c r="CV57" i="1"/>
  <c r="DA57" i="1"/>
  <c r="DL57" i="1"/>
  <c r="DQ57" i="1"/>
  <c r="EB57" i="1"/>
  <c r="EG57" i="1"/>
  <c r="CN57" i="1"/>
  <c r="DI57" i="1"/>
  <c r="DT57" i="1"/>
  <c r="EO57" i="1"/>
  <c r="CS57" i="1"/>
  <c r="DH57" i="1"/>
  <c r="DX57" i="1"/>
  <c r="EJ57" i="1"/>
  <c r="CR57" i="1"/>
  <c r="DD57" i="1"/>
  <c r="CW57" i="1"/>
  <c r="DY57" i="1"/>
  <c r="DN57" i="1"/>
  <c r="EC57" i="1"/>
  <c r="DB57" i="1"/>
  <c r="DM57" i="1"/>
  <c r="CN56" i="1"/>
  <c r="CR56" i="1"/>
  <c r="CV56" i="1"/>
  <c r="CZ56" i="1"/>
  <c r="DD56" i="1"/>
  <c r="DH56" i="1"/>
  <c r="DL56" i="1"/>
  <c r="DP56" i="1"/>
  <c r="DT56" i="1"/>
  <c r="DX56" i="1"/>
  <c r="EB56" i="1"/>
  <c r="EF56" i="1"/>
  <c r="EJ56" i="1"/>
  <c r="EN56" i="1"/>
  <c r="CS56" i="1"/>
  <c r="CX56" i="1"/>
  <c r="DC56" i="1"/>
  <c r="DI56" i="1"/>
  <c r="DN56" i="1"/>
  <c r="DS56" i="1"/>
  <c r="DY56" i="1"/>
  <c r="ED56" i="1"/>
  <c r="EI56" i="1"/>
  <c r="EO56" i="1"/>
  <c r="CM56" i="1"/>
  <c r="CY56" i="1"/>
  <c r="DE56" i="1"/>
  <c r="DO56" i="1"/>
  <c r="DU56" i="1"/>
  <c r="EE56" i="1"/>
  <c r="EK56" i="1"/>
  <c r="CQ56" i="1"/>
  <c r="DB56" i="1"/>
  <c r="DM56" i="1"/>
  <c r="DW56" i="1"/>
  <c r="EH56" i="1"/>
  <c r="CU56" i="1"/>
  <c r="DG56" i="1"/>
  <c r="DV56" i="1"/>
  <c r="EL56" i="1"/>
  <c r="CO56" i="1"/>
  <c r="DF56" i="1"/>
  <c r="DR56" i="1"/>
  <c r="EG56" i="1"/>
  <c r="CW56" i="1"/>
  <c r="EA56" i="1"/>
  <c r="DQ56" i="1"/>
  <c r="EM56" i="1"/>
  <c r="DK56" i="1"/>
  <c r="EC56" i="1"/>
  <c r="CP54" i="1"/>
  <c r="CT54" i="1"/>
  <c r="CX54" i="1"/>
  <c r="DB54" i="1"/>
  <c r="DF54" i="1"/>
  <c r="DJ54" i="1"/>
  <c r="DN54" i="1"/>
  <c r="DR54" i="1"/>
  <c r="DV54" i="1"/>
  <c r="DZ54" i="1"/>
  <c r="ED54" i="1"/>
  <c r="EH54" i="1"/>
  <c r="EL54" i="1"/>
  <c r="EP54" i="1"/>
  <c r="CM54" i="1"/>
  <c r="DC54" i="1"/>
  <c r="DS54" i="1"/>
  <c r="EI54" i="1"/>
  <c r="DG54" i="1"/>
  <c r="DO54" i="1"/>
  <c r="CU54" i="1"/>
  <c r="DW54" i="1"/>
  <c r="EE54" i="1"/>
  <c r="CY54" i="1"/>
  <c r="EA54" i="1"/>
  <c r="EM54" i="1"/>
  <c r="DQ54" i="1"/>
  <c r="EG54" i="1"/>
  <c r="DE54" i="1"/>
  <c r="CQ54" i="1"/>
  <c r="EF54" i="1"/>
  <c r="CO54" i="1"/>
  <c r="DY54" i="1"/>
  <c r="CM53" i="1"/>
  <c r="CQ53" i="1"/>
  <c r="CU53" i="1"/>
  <c r="CY53" i="1"/>
  <c r="DC53" i="1"/>
  <c r="DG53" i="1"/>
  <c r="DK53" i="1"/>
  <c r="DO53" i="1"/>
  <c r="DS53" i="1"/>
  <c r="DW53" i="1"/>
  <c r="EA53" i="1"/>
  <c r="EE53" i="1"/>
  <c r="EI53" i="1"/>
  <c r="EM53" i="1"/>
  <c r="DB53" i="1"/>
  <c r="DR53" i="1"/>
  <c r="EH53" i="1"/>
  <c r="CN53" i="1"/>
  <c r="CT53" i="1"/>
  <c r="DP53" i="1"/>
  <c r="DV53" i="1"/>
  <c r="ED53" i="1"/>
  <c r="CV53" i="1"/>
  <c r="DD53" i="1"/>
  <c r="DJ53" i="1"/>
  <c r="EF53" i="1"/>
  <c r="EL53" i="1"/>
  <c r="CP53" i="1"/>
  <c r="DT53" i="1"/>
  <c r="DL53" i="1"/>
  <c r="EB53" i="1"/>
  <c r="DF53" i="1"/>
  <c r="DZ53" i="1"/>
  <c r="EP53" i="1"/>
  <c r="CZ53" i="1"/>
  <c r="CX53" i="1"/>
  <c r="EJ53" i="1"/>
  <c r="CN52" i="1"/>
  <c r="CR52" i="1"/>
  <c r="CV52" i="1"/>
  <c r="CZ52" i="1"/>
  <c r="DD52" i="1"/>
  <c r="DH52" i="1"/>
  <c r="DL52" i="1"/>
  <c r="DP52" i="1"/>
  <c r="DT52" i="1"/>
  <c r="DX52" i="1"/>
  <c r="EB52" i="1"/>
  <c r="EF52" i="1"/>
  <c r="EJ52" i="1"/>
  <c r="EN52" i="1"/>
  <c r="CU52" i="1"/>
  <c r="DA52" i="1"/>
  <c r="DK52" i="1"/>
  <c r="DQ52" i="1"/>
  <c r="EA52" i="1"/>
  <c r="EG52" i="1"/>
  <c r="CO52" i="1"/>
  <c r="CW52" i="1"/>
  <c r="DC52" i="1"/>
  <c r="DY52" i="1"/>
  <c r="CQ52" i="1"/>
  <c r="DE52" i="1"/>
  <c r="DM52" i="1"/>
  <c r="DS52" i="1"/>
  <c r="EO52" i="1"/>
  <c r="CS52" i="1"/>
  <c r="DG52" i="1"/>
  <c r="DU52" i="1"/>
  <c r="CM52" i="1"/>
  <c r="DI52" i="1"/>
  <c r="EC52" i="1"/>
  <c r="CY52" i="1"/>
  <c r="EK52" i="1"/>
  <c r="DW52" i="1"/>
  <c r="DO52" i="1"/>
  <c r="EP52" i="1"/>
  <c r="CO51" i="1"/>
  <c r="CS51" i="1"/>
  <c r="CW51" i="1"/>
  <c r="DA51" i="1"/>
  <c r="DE51" i="1"/>
  <c r="DI51" i="1"/>
  <c r="DM51" i="1"/>
  <c r="DQ51" i="1"/>
  <c r="DU51" i="1"/>
  <c r="DY51" i="1"/>
  <c r="EC51" i="1"/>
  <c r="EG51" i="1"/>
  <c r="EK51" i="1"/>
  <c r="EO51" i="1"/>
  <c r="CP51" i="1"/>
  <c r="CT51" i="1"/>
  <c r="CX51" i="1"/>
  <c r="DB51" i="1"/>
  <c r="DF51" i="1"/>
  <c r="DJ51" i="1"/>
  <c r="DN51" i="1"/>
  <c r="DR51" i="1"/>
  <c r="DV51" i="1"/>
  <c r="DZ51" i="1"/>
  <c r="ED51" i="1"/>
  <c r="EH51" i="1"/>
  <c r="EL51" i="1"/>
  <c r="EP51" i="1"/>
  <c r="CR51" i="1"/>
  <c r="CZ51" i="1"/>
  <c r="DH51" i="1"/>
  <c r="DP51" i="1"/>
  <c r="DX51" i="1"/>
  <c r="EF51" i="1"/>
  <c r="EN51" i="1"/>
  <c r="CN51" i="1"/>
  <c r="CV51" i="1"/>
  <c r="DD51" i="1"/>
  <c r="DL51" i="1"/>
  <c r="DT51" i="1"/>
  <c r="EB51" i="1"/>
  <c r="EJ51" i="1"/>
  <c r="CM51" i="1"/>
  <c r="DC51" i="1"/>
  <c r="DS51" i="1"/>
  <c r="EI51" i="1"/>
  <c r="CU51" i="1"/>
  <c r="EA51" i="1"/>
  <c r="DO51" i="1"/>
  <c r="DK51" i="1"/>
  <c r="CY51" i="1"/>
  <c r="EE51" i="1"/>
  <c r="CP50" i="1"/>
  <c r="CT50" i="1"/>
  <c r="CX50" i="1"/>
  <c r="DB50" i="1"/>
  <c r="DF50" i="1"/>
  <c r="DJ50" i="1"/>
  <c r="DN50" i="1"/>
  <c r="DR50" i="1"/>
  <c r="DV50" i="1"/>
  <c r="DZ50" i="1"/>
  <c r="ED50" i="1"/>
  <c r="EH50" i="1"/>
  <c r="EL50" i="1"/>
  <c r="EP50" i="1"/>
  <c r="CM50" i="1"/>
  <c r="CQ50" i="1"/>
  <c r="CU50" i="1"/>
  <c r="CY50" i="1"/>
  <c r="DC50" i="1"/>
  <c r="DG50" i="1"/>
  <c r="DK50" i="1"/>
  <c r="DO50" i="1"/>
  <c r="DS50" i="1"/>
  <c r="DW50" i="1"/>
  <c r="EA50" i="1"/>
  <c r="EE50" i="1"/>
  <c r="EI50" i="1"/>
  <c r="EM50" i="1"/>
  <c r="DA50" i="1"/>
  <c r="DQ50" i="1"/>
  <c r="EG50" i="1"/>
  <c r="CO50" i="1"/>
  <c r="DE50" i="1"/>
  <c r="DU50" i="1"/>
  <c r="EK50" i="1"/>
  <c r="CS50" i="1"/>
  <c r="DY50" i="1"/>
  <c r="CW50" i="1"/>
  <c r="EO50" i="1"/>
  <c r="EC50" i="1"/>
  <c r="DM50" i="1"/>
  <c r="DI50" i="1"/>
  <c r="CM49" i="1"/>
  <c r="CQ49" i="1"/>
  <c r="CU49" i="1"/>
  <c r="CY49" i="1"/>
  <c r="DC49" i="1"/>
  <c r="DG49" i="1"/>
  <c r="DK49" i="1"/>
  <c r="DO49" i="1"/>
  <c r="DS49" i="1"/>
  <c r="DW49" i="1"/>
  <c r="EA49" i="1"/>
  <c r="EE49" i="1"/>
  <c r="EI49" i="1"/>
  <c r="EM49" i="1"/>
  <c r="CN49" i="1"/>
  <c r="CR49" i="1"/>
  <c r="CV49" i="1"/>
  <c r="CZ49" i="1"/>
  <c r="DD49" i="1"/>
  <c r="DH49" i="1"/>
  <c r="DL49" i="1"/>
  <c r="DP49" i="1"/>
  <c r="DT49" i="1"/>
  <c r="DX49" i="1"/>
  <c r="EB49" i="1"/>
  <c r="EF49" i="1"/>
  <c r="EJ49" i="1"/>
  <c r="EN49" i="1"/>
  <c r="CP49" i="1"/>
  <c r="CX49" i="1"/>
  <c r="DF49" i="1"/>
  <c r="DN49" i="1"/>
  <c r="DV49" i="1"/>
  <c r="ED49" i="1"/>
  <c r="EL49" i="1"/>
  <c r="CT49" i="1"/>
  <c r="DB49" i="1"/>
  <c r="DJ49" i="1"/>
  <c r="DR49" i="1"/>
  <c r="DZ49" i="1"/>
  <c r="EH49" i="1"/>
  <c r="EP49" i="1"/>
  <c r="CW49" i="1"/>
  <c r="DM49" i="1"/>
  <c r="EC49" i="1"/>
  <c r="CS49" i="1"/>
  <c r="DY49" i="1"/>
  <c r="DU49" i="1"/>
  <c r="DI49" i="1"/>
  <c r="EO49" i="1"/>
  <c r="EK49" i="1"/>
  <c r="DE49" i="1"/>
  <c r="CN48" i="1"/>
  <c r="CR48" i="1"/>
  <c r="CV48" i="1"/>
  <c r="CZ48" i="1"/>
  <c r="DD48" i="1"/>
  <c r="DH48" i="1"/>
  <c r="DL48" i="1"/>
  <c r="DP48" i="1"/>
  <c r="DT48" i="1"/>
  <c r="DX48" i="1"/>
  <c r="DB48" i="1"/>
  <c r="DR48" i="1"/>
  <c r="EB48" i="1"/>
  <c r="EF48" i="1"/>
  <c r="EJ48" i="1"/>
  <c r="EN48" i="1"/>
  <c r="CM48" i="1"/>
  <c r="CX48" i="1"/>
  <c r="DC48" i="1"/>
  <c r="DN48" i="1"/>
  <c r="DS48" i="1"/>
  <c r="CP48" i="1"/>
  <c r="DK48" i="1"/>
  <c r="DV48" i="1"/>
  <c r="EE48" i="1"/>
  <c r="EM48" i="1"/>
  <c r="CU48" i="1"/>
  <c r="DF48" i="1"/>
  <c r="EA48" i="1"/>
  <c r="EI48" i="1"/>
  <c r="DZ48" i="1"/>
  <c r="EP48" i="1"/>
  <c r="DJ48" i="1"/>
  <c r="ED48" i="1"/>
  <c r="CT48" i="1"/>
  <c r="EH48" i="1"/>
  <c r="CY48" i="1"/>
  <c r="EL48" i="1"/>
  <c r="DU48" i="1"/>
  <c r="DO48" i="1"/>
  <c r="V47" i="1"/>
  <c r="CO47" i="1"/>
  <c r="CS47" i="1"/>
  <c r="CW47" i="1"/>
  <c r="DA47" i="1"/>
  <c r="DE47" i="1"/>
  <c r="DI47" i="1"/>
  <c r="DM47" i="1"/>
  <c r="DQ47" i="1"/>
  <c r="DU47" i="1"/>
  <c r="DY47" i="1"/>
  <c r="EC47" i="1"/>
  <c r="EG47" i="1"/>
  <c r="EK47" i="1"/>
  <c r="EO47" i="1"/>
  <c r="DB47" i="1"/>
  <c r="DR47" i="1"/>
  <c r="EH47" i="1"/>
  <c r="CM47" i="1"/>
  <c r="CX47" i="1"/>
  <c r="DS47" i="1"/>
  <c r="ED47" i="1"/>
  <c r="DN47" i="1"/>
  <c r="DZ47" i="1"/>
  <c r="DJ47" i="1"/>
  <c r="EE47" i="1"/>
  <c r="DO47" i="1"/>
  <c r="CY47" i="1"/>
  <c r="EP47" i="1"/>
  <c r="EJ47" i="1"/>
  <c r="CP46" i="1"/>
  <c r="CT46" i="1"/>
  <c r="CX46" i="1"/>
  <c r="DB46" i="1"/>
  <c r="DF46" i="1"/>
  <c r="DJ46" i="1"/>
  <c r="DN46" i="1"/>
  <c r="DR46" i="1"/>
  <c r="DV46" i="1"/>
  <c r="DZ46" i="1"/>
  <c r="ED46" i="1"/>
  <c r="EH46" i="1"/>
  <c r="EL46" i="1"/>
  <c r="EP46" i="1"/>
  <c r="CN46" i="1"/>
  <c r="DD46" i="1"/>
  <c r="DT46" i="1"/>
  <c r="EJ46" i="1"/>
  <c r="CO46" i="1"/>
  <c r="CZ46" i="1"/>
  <c r="DE46" i="1"/>
  <c r="DP46" i="1"/>
  <c r="DU46" i="1"/>
  <c r="EF46" i="1"/>
  <c r="EK46" i="1"/>
  <c r="CR46" i="1"/>
  <c r="DC46" i="1"/>
  <c r="DM46" i="1"/>
  <c r="DX46" i="1"/>
  <c r="EI46" i="1"/>
  <c r="CM46" i="1"/>
  <c r="CW46" i="1"/>
  <c r="DH46" i="1"/>
  <c r="DS46" i="1"/>
  <c r="EC46" i="1"/>
  <c r="EN46" i="1"/>
  <c r="DA46" i="1"/>
  <c r="DW46" i="1"/>
  <c r="DG46" i="1"/>
  <c r="EB46" i="1"/>
  <c r="DL46" i="1"/>
  <c r="CQ46" i="1"/>
  <c r="EM46" i="1"/>
  <c r="EG46" i="1"/>
  <c r="DQ46" i="1"/>
  <c r="CV46" i="1"/>
  <c r="CM45" i="1"/>
  <c r="CQ45" i="1"/>
  <c r="CU45" i="1"/>
  <c r="CY45" i="1"/>
  <c r="DC45" i="1"/>
  <c r="DG45" i="1"/>
  <c r="DK45" i="1"/>
  <c r="DO45" i="1"/>
  <c r="DS45" i="1"/>
  <c r="DW45" i="1"/>
  <c r="EA45" i="1"/>
  <c r="EE45" i="1"/>
  <c r="EI45" i="1"/>
  <c r="EM45" i="1"/>
  <c r="CZ45" i="1"/>
  <c r="DP45" i="1"/>
  <c r="EF45" i="1"/>
  <c r="DH45" i="1"/>
  <c r="DR45" i="1"/>
  <c r="EN45" i="1"/>
  <c r="CR45" i="1"/>
  <c r="DX45" i="1"/>
  <c r="CV45" i="1"/>
  <c r="DQ45" i="1"/>
  <c r="EL45" i="1"/>
  <c r="DA45" i="1"/>
  <c r="DV45" i="1"/>
  <c r="CP45" i="1"/>
  <c r="EG45" i="1"/>
  <c r="DF45" i="1"/>
  <c r="DL45" i="1"/>
  <c r="EB45" i="1"/>
  <c r="CN44" i="1"/>
  <c r="CR44" i="1"/>
  <c r="CV44" i="1"/>
  <c r="CZ44" i="1"/>
  <c r="DD44" i="1"/>
  <c r="DH44" i="1"/>
  <c r="DL44" i="1"/>
  <c r="DP44" i="1"/>
  <c r="DT44" i="1"/>
  <c r="DX44" i="1"/>
  <c r="EB44" i="1"/>
  <c r="EF44" i="1"/>
  <c r="EJ44" i="1"/>
  <c r="EN44" i="1"/>
  <c r="DB44" i="1"/>
  <c r="DR44" i="1"/>
  <c r="EH44" i="1"/>
  <c r="DJ44" i="1"/>
  <c r="EL44" i="1"/>
  <c r="CP44" i="1"/>
  <c r="CX44" i="1"/>
  <c r="DE44" i="1"/>
  <c r="DZ44" i="1"/>
  <c r="EG44" i="1"/>
  <c r="EO44" i="1"/>
  <c r="CM44" i="1"/>
  <c r="DA44" i="1"/>
  <c r="DO44" i="1"/>
  <c r="ED44" i="1"/>
  <c r="CT44" i="1"/>
  <c r="DI44" i="1"/>
  <c r="DV44" i="1"/>
  <c r="EK44" i="1"/>
  <c r="DF44" i="1"/>
  <c r="EI44" i="1"/>
  <c r="DN44" i="1"/>
  <c r="EP44" i="1"/>
  <c r="CY44" i="1"/>
  <c r="CS44" i="1"/>
  <c r="EA44" i="1"/>
  <c r="DU44" i="1"/>
  <c r="EP103" i="1"/>
  <c r="DJ103" i="1"/>
  <c r="CT103" i="1"/>
  <c r="EF102" i="1"/>
  <c r="DX102" i="1"/>
  <c r="DH102" i="1"/>
  <c r="CZ102" i="1"/>
  <c r="EP99" i="1"/>
  <c r="DZ99" i="1"/>
  <c r="DJ99" i="1"/>
  <c r="CT99" i="1"/>
  <c r="EF98" i="1"/>
  <c r="DX98" i="1"/>
  <c r="DH98" i="1"/>
  <c r="CZ98" i="1"/>
  <c r="EP95" i="1"/>
  <c r="DJ95" i="1"/>
  <c r="EN94" i="1"/>
  <c r="EF94" i="1"/>
  <c r="DX94" i="1"/>
  <c r="DH94" i="1"/>
  <c r="CZ94" i="1"/>
  <c r="DZ91" i="1"/>
  <c r="CT91" i="1"/>
  <c r="EF90" i="1"/>
  <c r="DP90" i="1"/>
  <c r="DH90" i="1"/>
  <c r="CR90" i="1"/>
  <c r="DW88" i="1"/>
  <c r="DM88" i="1"/>
  <c r="CQ88" i="1"/>
  <c r="EL87" i="1"/>
  <c r="DP87" i="1"/>
  <c r="DF87" i="1"/>
  <c r="EP87" i="1"/>
  <c r="DZ87" i="1"/>
  <c r="DJ87" i="1"/>
  <c r="CT87" i="1"/>
  <c r="EG86" i="1"/>
  <c r="DW86" i="1"/>
  <c r="DL86" i="1"/>
  <c r="DA86" i="1"/>
  <c r="CQ86" i="1"/>
  <c r="EF86" i="1"/>
  <c r="DX86" i="1"/>
  <c r="DH86" i="1"/>
  <c r="CZ86" i="1"/>
  <c r="EB85" i="1"/>
  <c r="DQ85" i="1"/>
  <c r="CV85" i="1"/>
  <c r="EH84" i="1"/>
  <c r="DM84" i="1"/>
  <c r="DB84" i="1"/>
  <c r="EL83" i="1"/>
  <c r="DP83" i="1"/>
  <c r="EP83" i="1"/>
  <c r="DJ83" i="1"/>
  <c r="CT83" i="1"/>
  <c r="DW82" i="1"/>
  <c r="DL82" i="1"/>
  <c r="CM82" i="1"/>
  <c r="EI82" i="1"/>
  <c r="DS82" i="1"/>
  <c r="DK82" i="1"/>
  <c r="EG81" i="1"/>
  <c r="CP81" i="1"/>
  <c r="ED80" i="1"/>
  <c r="DI80" i="1"/>
  <c r="CM80" i="1"/>
  <c r="EE80" i="1"/>
  <c r="DW80" i="1"/>
  <c r="DO80" i="1"/>
  <c r="DG80" i="1"/>
  <c r="CY80" i="1"/>
  <c r="CU80" i="1"/>
  <c r="ED79" i="1"/>
  <c r="CM79" i="1"/>
  <c r="EM79" i="1"/>
  <c r="EE79" i="1"/>
  <c r="DW79" i="1"/>
  <c r="DK79" i="1"/>
  <c r="DG79" i="1"/>
  <c r="CY79" i="1"/>
  <c r="CU79" i="1"/>
  <c r="EB78" i="1"/>
  <c r="DV77" i="1"/>
  <c r="DA77" i="1"/>
  <c r="CO77" i="1"/>
  <c r="EO76" i="1"/>
  <c r="CX76" i="1"/>
  <c r="DM76" i="1"/>
  <c r="CW76" i="1"/>
  <c r="EN75" i="1"/>
  <c r="DS75" i="1"/>
  <c r="EM74" i="1"/>
  <c r="CV74" i="1"/>
  <c r="EG73" i="1"/>
  <c r="CP73" i="1"/>
  <c r="ED72" i="1"/>
  <c r="DI72" i="1"/>
  <c r="CM72" i="1"/>
  <c r="EE72" i="1"/>
  <c r="DW72" i="1"/>
  <c r="DO72" i="1"/>
  <c r="DG72" i="1"/>
  <c r="CU72" i="1"/>
  <c r="CQ72" i="1"/>
  <c r="ED71" i="1"/>
  <c r="EM71" i="1"/>
  <c r="EE71" i="1"/>
  <c r="EA71" i="1"/>
  <c r="DW71" i="1"/>
  <c r="DO71" i="1"/>
  <c r="DG71" i="1"/>
  <c r="CU71" i="1"/>
  <c r="CQ71" i="1"/>
  <c r="EB70" i="1"/>
  <c r="DG70" i="1"/>
  <c r="DA69" i="1"/>
  <c r="DU69" i="1"/>
  <c r="EO68" i="1"/>
  <c r="DS68" i="1"/>
  <c r="CX68" i="1"/>
  <c r="EC68" i="1"/>
  <c r="DM68" i="1"/>
  <c r="CW68" i="1"/>
  <c r="EN67" i="1"/>
  <c r="CX67" i="1"/>
  <c r="EB65" i="1"/>
  <c r="EL64" i="1"/>
  <c r="CR61" i="1"/>
  <c r="CP59" i="1"/>
  <c r="EN57" i="1"/>
  <c r="DC55" i="1"/>
  <c r="DN53" i="1"/>
  <c r="CP123" i="1"/>
  <c r="CT123" i="1"/>
  <c r="CX123" i="1"/>
  <c r="DB123" i="1"/>
  <c r="DF123" i="1"/>
  <c r="DJ123" i="1"/>
  <c r="DN123" i="1"/>
  <c r="DR123" i="1"/>
  <c r="DV123" i="1"/>
  <c r="DZ123" i="1"/>
  <c r="ED123" i="1"/>
  <c r="EH123" i="1"/>
  <c r="EL123" i="1"/>
  <c r="EP123" i="1"/>
  <c r="CM122" i="1"/>
  <c r="CQ122" i="1"/>
  <c r="CU122" i="1"/>
  <c r="CY122" i="1"/>
  <c r="DC122" i="1"/>
  <c r="DG122" i="1"/>
  <c r="DK122" i="1"/>
  <c r="DO122" i="1"/>
  <c r="DS122" i="1"/>
  <c r="DW122" i="1"/>
  <c r="EA122" i="1"/>
  <c r="EE122" i="1"/>
  <c r="EI122" i="1"/>
  <c r="EM122" i="1"/>
  <c r="CN121" i="1"/>
  <c r="CR121" i="1"/>
  <c r="CV121" i="1"/>
  <c r="CZ121" i="1"/>
  <c r="DD121" i="1"/>
  <c r="DH121" i="1"/>
  <c r="DL121" i="1"/>
  <c r="DP121" i="1"/>
  <c r="DT121" i="1"/>
  <c r="DX121" i="1"/>
  <c r="EB121" i="1"/>
  <c r="EF121" i="1"/>
  <c r="EJ121" i="1"/>
  <c r="EN121" i="1"/>
  <c r="EF123" i="1"/>
  <c r="DU123" i="1"/>
  <c r="DE123" i="1"/>
  <c r="CZ123" i="1"/>
  <c r="CO123" i="1"/>
  <c r="EF122" i="1"/>
  <c r="CZ122" i="1"/>
  <c r="EI121" i="1"/>
  <c r="ED121" i="1"/>
  <c r="DS121" i="1"/>
  <c r="DN121" i="1"/>
  <c r="DC121" i="1"/>
  <c r="CX121" i="1"/>
  <c r="EK101" i="1"/>
  <c r="DU101" i="1"/>
  <c r="DM101" i="1"/>
  <c r="CW101" i="1"/>
  <c r="CO101" i="1"/>
  <c r="EA100" i="1"/>
  <c r="DK100" i="1"/>
  <c r="CU100" i="1"/>
  <c r="EK97" i="1"/>
  <c r="EC97" i="1"/>
  <c r="DM97" i="1"/>
  <c r="DE97" i="1"/>
  <c r="CW97" i="1"/>
  <c r="CO97" i="1"/>
  <c r="EA96" i="1"/>
  <c r="DK96" i="1"/>
  <c r="CU96" i="1"/>
  <c r="EK93" i="1"/>
  <c r="EC93" i="1"/>
  <c r="DM93" i="1"/>
  <c r="CW93" i="1"/>
  <c r="CO93" i="1"/>
  <c r="EA92" i="1"/>
  <c r="DK92" i="1"/>
  <c r="CU92" i="1"/>
  <c r="EK89" i="1"/>
  <c r="EC89" i="1"/>
  <c r="DE89" i="1"/>
  <c r="EE84" i="1"/>
  <c r="CO120" i="1"/>
  <c r="CS120" i="1"/>
  <c r="CW120" i="1"/>
  <c r="DA120" i="1"/>
  <c r="DE120" i="1"/>
  <c r="DI120" i="1"/>
  <c r="DM120" i="1"/>
  <c r="DQ120" i="1"/>
  <c r="DU120" i="1"/>
  <c r="DY120" i="1"/>
  <c r="EC120" i="1"/>
  <c r="EG120" i="1"/>
  <c r="EK120" i="1"/>
  <c r="EO120" i="1"/>
  <c r="CP119" i="1"/>
  <c r="CT119" i="1"/>
  <c r="CX119" i="1"/>
  <c r="DB119" i="1"/>
  <c r="DF119" i="1"/>
  <c r="DJ119" i="1"/>
  <c r="DN119" i="1"/>
  <c r="DR119" i="1"/>
  <c r="DV119" i="1"/>
  <c r="DZ119" i="1"/>
  <c r="ED119" i="1"/>
  <c r="EH119" i="1"/>
  <c r="EL119" i="1"/>
  <c r="EP119" i="1"/>
  <c r="CM118" i="1"/>
  <c r="CQ118" i="1"/>
  <c r="CU118" i="1"/>
  <c r="CY118" i="1"/>
  <c r="DC118" i="1"/>
  <c r="DG118" i="1"/>
  <c r="DK118" i="1"/>
  <c r="DO118" i="1"/>
  <c r="DS118" i="1"/>
  <c r="DW118" i="1"/>
  <c r="EA118" i="1"/>
  <c r="EE118" i="1"/>
  <c r="EI118" i="1"/>
  <c r="EM118" i="1"/>
  <c r="CN117" i="1"/>
  <c r="CR117" i="1"/>
  <c r="CV117" i="1"/>
  <c r="CZ117" i="1"/>
  <c r="DD117" i="1"/>
  <c r="DH117" i="1"/>
  <c r="DL117" i="1"/>
  <c r="DP117" i="1"/>
  <c r="DT117" i="1"/>
  <c r="DX117" i="1"/>
  <c r="EB117" i="1"/>
  <c r="EF117" i="1"/>
  <c r="EJ117" i="1"/>
  <c r="EN117" i="1"/>
  <c r="CO116" i="1"/>
  <c r="CS116" i="1"/>
  <c r="CW116" i="1"/>
  <c r="DA116" i="1"/>
  <c r="DE116" i="1"/>
  <c r="DI116" i="1"/>
  <c r="DM116" i="1"/>
  <c r="DQ116" i="1"/>
  <c r="DU116" i="1"/>
  <c r="DY116" i="1"/>
  <c r="EC116" i="1"/>
  <c r="EG116" i="1"/>
  <c r="EK116" i="1"/>
  <c r="EO116" i="1"/>
  <c r="CP115" i="1"/>
  <c r="CT115" i="1"/>
  <c r="CX115" i="1"/>
  <c r="DB115" i="1"/>
  <c r="DF115" i="1"/>
  <c r="DJ115" i="1"/>
  <c r="DN115" i="1"/>
  <c r="DR115" i="1"/>
  <c r="DV115" i="1"/>
  <c r="DZ115" i="1"/>
  <c r="ED115" i="1"/>
  <c r="EH115" i="1"/>
  <c r="EL115" i="1"/>
  <c r="EP115" i="1"/>
  <c r="CM114" i="1"/>
  <c r="CQ114" i="1"/>
  <c r="CU114" i="1"/>
  <c r="CY114" i="1"/>
  <c r="DC114" i="1"/>
  <c r="DG114" i="1"/>
  <c r="DK114" i="1"/>
  <c r="DO114" i="1"/>
  <c r="DS114" i="1"/>
  <c r="DW114" i="1"/>
  <c r="EA114" i="1"/>
  <c r="EE114" i="1"/>
  <c r="EI114" i="1"/>
  <c r="EM114" i="1"/>
  <c r="CM113" i="1"/>
  <c r="CQ113" i="1"/>
  <c r="CU113" i="1"/>
  <c r="CY113" i="1"/>
  <c r="DC113" i="1"/>
  <c r="DG113" i="1"/>
  <c r="DK113" i="1"/>
  <c r="DO113" i="1"/>
  <c r="DS113" i="1"/>
  <c r="DW113" i="1"/>
  <c r="DB113" i="1"/>
  <c r="DR113" i="1"/>
  <c r="CN112" i="1"/>
  <c r="CR112" i="1"/>
  <c r="CV112" i="1"/>
  <c r="CZ112" i="1"/>
  <c r="DD112" i="1"/>
  <c r="DH112" i="1"/>
  <c r="DL112" i="1"/>
  <c r="DP112" i="1"/>
  <c r="DT112" i="1"/>
  <c r="DX112" i="1"/>
  <c r="EB112" i="1"/>
  <c r="EF112" i="1"/>
  <c r="EJ112" i="1"/>
  <c r="EN112" i="1"/>
  <c r="DA112" i="1"/>
  <c r="DQ112" i="1"/>
  <c r="EG112" i="1"/>
  <c r="CO111" i="1"/>
  <c r="CS111" i="1"/>
  <c r="CW111" i="1"/>
  <c r="DA111" i="1"/>
  <c r="DE111" i="1"/>
  <c r="DI111" i="1"/>
  <c r="DM111" i="1"/>
  <c r="DQ111" i="1"/>
  <c r="DU111" i="1"/>
  <c r="DY111" i="1"/>
  <c r="EC111" i="1"/>
  <c r="EG111" i="1"/>
  <c r="EK111" i="1"/>
  <c r="EO111" i="1"/>
  <c r="CN111" i="1"/>
  <c r="DD111" i="1"/>
  <c r="DT111" i="1"/>
  <c r="EJ111" i="1"/>
  <c r="CP110" i="1"/>
  <c r="CT110" i="1"/>
  <c r="CX110" i="1"/>
  <c r="DB110" i="1"/>
  <c r="DF110" i="1"/>
  <c r="DJ110" i="1"/>
  <c r="DN110" i="1"/>
  <c r="DR110" i="1"/>
  <c r="DV110" i="1"/>
  <c r="DZ110" i="1"/>
  <c r="ED110" i="1"/>
  <c r="EH110" i="1"/>
  <c r="EL110" i="1"/>
  <c r="EP110" i="1"/>
  <c r="CM110" i="1"/>
  <c r="DC110" i="1"/>
  <c r="DS110" i="1"/>
  <c r="EI110" i="1"/>
  <c r="CM109" i="1"/>
  <c r="CQ109" i="1"/>
  <c r="CU109" i="1"/>
  <c r="CY109" i="1"/>
  <c r="DC109" i="1"/>
  <c r="DG109" i="1"/>
  <c r="DK109" i="1"/>
  <c r="DO109" i="1"/>
  <c r="DS109" i="1"/>
  <c r="DW109" i="1"/>
  <c r="EA109" i="1"/>
  <c r="EE109" i="1"/>
  <c r="EI109" i="1"/>
  <c r="EM109" i="1"/>
  <c r="DB109" i="1"/>
  <c r="DR109" i="1"/>
  <c r="EH109" i="1"/>
  <c r="CN108" i="1"/>
  <c r="CR108" i="1"/>
  <c r="CV108" i="1"/>
  <c r="CZ108" i="1"/>
  <c r="DD108" i="1"/>
  <c r="DH108" i="1"/>
  <c r="DL108" i="1"/>
  <c r="DP108" i="1"/>
  <c r="DT108" i="1"/>
  <c r="DX108" i="1"/>
  <c r="EB108" i="1"/>
  <c r="EF108" i="1"/>
  <c r="EJ108" i="1"/>
  <c r="EN108" i="1"/>
  <c r="DA108" i="1"/>
  <c r="DQ108" i="1"/>
  <c r="EG108" i="1"/>
  <c r="CO107" i="1"/>
  <c r="CS107" i="1"/>
  <c r="CW107" i="1"/>
  <c r="DA107" i="1"/>
  <c r="DE107" i="1"/>
  <c r="DI107" i="1"/>
  <c r="DM107" i="1"/>
  <c r="DQ107" i="1"/>
  <c r="DU107" i="1"/>
  <c r="DY107" i="1"/>
  <c r="EC107" i="1"/>
  <c r="EG107" i="1"/>
  <c r="EK107" i="1"/>
  <c r="EO107" i="1"/>
  <c r="CV107" i="1"/>
  <c r="DB107" i="1"/>
  <c r="DL107" i="1"/>
  <c r="DR107" i="1"/>
  <c r="EB107" i="1"/>
  <c r="EH107" i="1"/>
  <c r="CN107" i="1"/>
  <c r="DD107" i="1"/>
  <c r="DT107" i="1"/>
  <c r="EJ107" i="1"/>
  <c r="CP106" i="1"/>
  <c r="CT106" i="1"/>
  <c r="CX106" i="1"/>
  <c r="DB106" i="1"/>
  <c r="DF106" i="1"/>
  <c r="DJ106" i="1"/>
  <c r="DN106" i="1"/>
  <c r="DR106" i="1"/>
  <c r="DV106" i="1"/>
  <c r="DZ106" i="1"/>
  <c r="ED106" i="1"/>
  <c r="EH106" i="1"/>
  <c r="EL106" i="1"/>
  <c r="EP106" i="1"/>
  <c r="CO106" i="1"/>
  <c r="CU106" i="1"/>
  <c r="DE106" i="1"/>
  <c r="DK106" i="1"/>
  <c r="DU106" i="1"/>
  <c r="EA106" i="1"/>
  <c r="EK106" i="1"/>
  <c r="CM106" i="1"/>
  <c r="DC106" i="1"/>
  <c r="DS106" i="1"/>
  <c r="EI106" i="1"/>
  <c r="CM105" i="1"/>
  <c r="CQ105" i="1"/>
  <c r="CU105" i="1"/>
  <c r="CY105" i="1"/>
  <c r="DC105" i="1"/>
  <c r="DG105" i="1"/>
  <c r="DK105" i="1"/>
  <c r="DO105" i="1"/>
  <c r="DS105" i="1"/>
  <c r="DW105" i="1"/>
  <c r="EA105" i="1"/>
  <c r="EE105" i="1"/>
  <c r="EI105" i="1"/>
  <c r="EM105" i="1"/>
  <c r="CT105" i="1"/>
  <c r="CZ105" i="1"/>
  <c r="DJ105" i="1"/>
  <c r="DP105" i="1"/>
  <c r="DZ105" i="1"/>
  <c r="EF105" i="1"/>
  <c r="EP105" i="1"/>
  <c r="DB105" i="1"/>
  <c r="DR105" i="1"/>
  <c r="EH105" i="1"/>
  <c r="EJ123" i="1"/>
  <c r="DT123" i="1"/>
  <c r="DD123" i="1"/>
  <c r="CN123" i="1"/>
  <c r="EH121" i="1"/>
  <c r="DR121" i="1"/>
  <c r="DB121" i="1"/>
  <c r="EJ119" i="1"/>
  <c r="DT119" i="1"/>
  <c r="DD119" i="1"/>
  <c r="CN119" i="1"/>
  <c r="EH117" i="1"/>
  <c r="DR117" i="1"/>
  <c r="DB117" i="1"/>
  <c r="EJ115" i="1"/>
  <c r="DT115" i="1"/>
  <c r="DD115" i="1"/>
  <c r="CN115" i="1"/>
  <c r="EM113" i="1"/>
  <c r="EH113" i="1"/>
  <c r="DV113" i="1"/>
  <c r="CT113" i="1"/>
  <c r="DY112" i="1"/>
  <c r="CW112" i="1"/>
  <c r="CO112" i="1"/>
  <c r="EF111" i="1"/>
  <c r="DX111" i="1"/>
  <c r="CV111" i="1"/>
  <c r="EM110" i="1"/>
  <c r="EF110" i="1"/>
  <c r="DK110" i="1"/>
  <c r="DD110" i="1"/>
  <c r="CV110" i="1"/>
  <c r="EN110" i="1"/>
  <c r="DX110" i="1"/>
  <c r="DH110" i="1"/>
  <c r="CR110" i="1"/>
  <c r="EO109" i="1"/>
  <c r="EG109" i="1"/>
  <c r="DZ109" i="1"/>
  <c r="DE109" i="1"/>
  <c r="CX109" i="1"/>
  <c r="CP109" i="1"/>
  <c r="EC109" i="1"/>
  <c r="DM109" i="1"/>
  <c r="CW109" i="1"/>
  <c r="EP108" i="1"/>
  <c r="EC108" i="1"/>
  <c r="DU108" i="1"/>
  <c r="DN108" i="1"/>
  <c r="CS108" i="1"/>
  <c r="EL108" i="1"/>
  <c r="DV108" i="1"/>
  <c r="DF108" i="1"/>
  <c r="CP108" i="1"/>
  <c r="EF107" i="1"/>
  <c r="DV107" i="1"/>
  <c r="CZ107" i="1"/>
  <c r="CP107" i="1"/>
  <c r="EM106" i="1"/>
  <c r="DQ106" i="1"/>
  <c r="DG106" i="1"/>
  <c r="DV105" i="1"/>
  <c r="DL105" i="1"/>
  <c r="CP105" i="1"/>
  <c r="EN105" i="1"/>
  <c r="DX105" i="1"/>
  <c r="DH105" i="1"/>
  <c r="CR105" i="1"/>
  <c r="EN101" i="1"/>
  <c r="DX101" i="1"/>
  <c r="DH101" i="1"/>
  <c r="CR101" i="1"/>
  <c r="EL100" i="1"/>
  <c r="ED100" i="1"/>
  <c r="DV100" i="1"/>
  <c r="DN100" i="1"/>
  <c r="DF100" i="1"/>
  <c r="CX100" i="1"/>
  <c r="CP100" i="1"/>
  <c r="EN97" i="1"/>
  <c r="DX97" i="1"/>
  <c r="DH97" i="1"/>
  <c r="CR97" i="1"/>
  <c r="EL96" i="1"/>
  <c r="ED96" i="1"/>
  <c r="DV96" i="1"/>
  <c r="DN96" i="1"/>
  <c r="DF96" i="1"/>
  <c r="CX96" i="1"/>
  <c r="CP96" i="1"/>
  <c r="EN93" i="1"/>
  <c r="DX93" i="1"/>
  <c r="DH93" i="1"/>
  <c r="CR93" i="1"/>
  <c r="EL92" i="1"/>
  <c r="ED92" i="1"/>
  <c r="DV92" i="1"/>
  <c r="DN92" i="1"/>
  <c r="DF92" i="1"/>
  <c r="CX92" i="1"/>
  <c r="CP92" i="1"/>
  <c r="EN89" i="1"/>
  <c r="DX89" i="1"/>
  <c r="DH89" i="1"/>
  <c r="CR89" i="1"/>
  <c r="EM88" i="1"/>
  <c r="EC88" i="1"/>
  <c r="DR88" i="1"/>
  <c r="DG88" i="1"/>
  <c r="CW88" i="1"/>
  <c r="EL88" i="1"/>
  <c r="ED88" i="1"/>
  <c r="DV88" i="1"/>
  <c r="DN88" i="1"/>
  <c r="DF88" i="1"/>
  <c r="CX88" i="1"/>
  <c r="CP88" i="1"/>
  <c r="EF87" i="1"/>
  <c r="DV87" i="1"/>
  <c r="CZ87" i="1"/>
  <c r="CP87" i="1"/>
  <c r="EM86" i="1"/>
  <c r="DQ86" i="1"/>
  <c r="DG86" i="1"/>
  <c r="DV85" i="1"/>
  <c r="DL85" i="1"/>
  <c r="CP85" i="1"/>
  <c r="EN85" i="1"/>
  <c r="DX85" i="1"/>
  <c r="DH85" i="1"/>
  <c r="CR85" i="1"/>
  <c r="EM84" i="1"/>
  <c r="EC84" i="1"/>
  <c r="DR84" i="1"/>
  <c r="DG84" i="1"/>
  <c r="CW84" i="1"/>
  <c r="EL84" i="1"/>
  <c r="ED84" i="1"/>
  <c r="DV84" i="1"/>
  <c r="DN84" i="1"/>
  <c r="DF84" i="1"/>
  <c r="CX84" i="1"/>
  <c r="CP84" i="1"/>
  <c r="EF83" i="1"/>
  <c r="DV83" i="1"/>
  <c r="CZ83" i="1"/>
  <c r="CP83" i="1"/>
  <c r="EB82" i="1"/>
  <c r="DQ82" i="1"/>
  <c r="EO81" i="1"/>
  <c r="DV81" i="1"/>
  <c r="DA81" i="1"/>
  <c r="DU81" i="1"/>
  <c r="CO81" i="1"/>
  <c r="EO80" i="1"/>
  <c r="CX80" i="1"/>
  <c r="EC80" i="1"/>
  <c r="DM80" i="1"/>
  <c r="CW80" i="1"/>
  <c r="EN79" i="1"/>
  <c r="CX79" i="1"/>
  <c r="EM78" i="1"/>
  <c r="DQ78" i="1"/>
  <c r="CV78" i="1"/>
  <c r="EG77" i="1"/>
  <c r="CP77" i="1"/>
  <c r="ED76" i="1"/>
  <c r="DI76" i="1"/>
  <c r="CM76" i="1"/>
  <c r="EM76" i="1"/>
  <c r="EE76" i="1"/>
  <c r="EA76" i="1"/>
  <c r="DW76" i="1"/>
  <c r="DO76" i="1"/>
  <c r="DK76" i="1"/>
  <c r="DG76" i="1"/>
  <c r="CY76" i="1"/>
  <c r="CU76" i="1"/>
  <c r="CQ76" i="1"/>
  <c r="ED75" i="1"/>
  <c r="DH75" i="1"/>
  <c r="CM75" i="1"/>
  <c r="EM75" i="1"/>
  <c r="EE75" i="1"/>
  <c r="EA75" i="1"/>
  <c r="DW75" i="1"/>
  <c r="DO75" i="1"/>
  <c r="DK75" i="1"/>
  <c r="DG75" i="1"/>
  <c r="CY75" i="1"/>
  <c r="CU75" i="1"/>
  <c r="CQ75" i="1"/>
  <c r="EB74" i="1"/>
  <c r="DG74" i="1"/>
  <c r="DV73" i="1"/>
  <c r="DA73" i="1"/>
  <c r="DU73" i="1"/>
  <c r="CO73" i="1"/>
  <c r="EO72" i="1"/>
  <c r="CX72" i="1"/>
  <c r="EC72" i="1"/>
  <c r="DM72" i="1"/>
  <c r="CW72" i="1"/>
  <c r="EN71" i="1"/>
  <c r="CX71" i="1"/>
  <c r="EM70" i="1"/>
  <c r="DQ70" i="1"/>
  <c r="CV70" i="1"/>
  <c r="EG69" i="1"/>
  <c r="CP69" i="1"/>
  <c r="ED68" i="1"/>
  <c r="DI68" i="1"/>
  <c r="CM68" i="1"/>
  <c r="EM68" i="1"/>
  <c r="EE68" i="1"/>
  <c r="EA68" i="1"/>
  <c r="DW68" i="1"/>
  <c r="DO68" i="1"/>
  <c r="CY68" i="1"/>
  <c r="EH67" i="1"/>
  <c r="DB67" i="1"/>
  <c r="CZ66" i="1"/>
  <c r="CV65" i="1"/>
  <c r="DF64" i="1"/>
  <c r="DP63" i="1"/>
  <c r="CM62" i="1"/>
  <c r="EM62" i="1"/>
  <c r="EI62" i="1"/>
  <c r="EE62" i="1"/>
  <c r="EA62" i="1"/>
  <c r="DW62" i="1"/>
  <c r="DS62" i="1"/>
  <c r="DO62" i="1"/>
  <c r="DK62" i="1"/>
  <c r="DG62" i="1"/>
  <c r="DC62" i="1"/>
  <c r="CY62" i="1"/>
  <c r="CU62" i="1"/>
  <c r="CQ62" i="1"/>
  <c r="CP60" i="1"/>
  <c r="EE60" i="1"/>
  <c r="DO60" i="1"/>
  <c r="CY60" i="1"/>
  <c r="DY58" i="1"/>
  <c r="DA56" i="1"/>
  <c r="DK54" i="1"/>
  <c r="DU53" i="1"/>
  <c r="DB52" i="1"/>
  <c r="CO49" i="1"/>
  <c r="DK68" i="1"/>
  <c r="DG68" i="1"/>
  <c r="CU68" i="1"/>
  <c r="CQ68" i="1"/>
  <c r="EO53" i="1"/>
  <c r="EK53" i="1"/>
  <c r="EG53" i="1"/>
  <c r="EC53" i="1"/>
  <c r="DY53" i="1"/>
  <c r="DQ53" i="1"/>
  <c r="DM53" i="1"/>
  <c r="DI53" i="1"/>
  <c r="DE53" i="1"/>
  <c r="DA53" i="1"/>
  <c r="CW53" i="1"/>
  <c r="CS53" i="1"/>
  <c r="CO53" i="1"/>
  <c r="CN104" i="1"/>
  <c r="CR104" i="1"/>
  <c r="CV104" i="1"/>
  <c r="CZ104" i="1"/>
  <c r="DD104" i="1"/>
  <c r="DH104" i="1"/>
  <c r="DL104" i="1"/>
  <c r="DP104" i="1"/>
  <c r="DT104" i="1"/>
  <c r="DX104" i="1"/>
  <c r="EB104" i="1"/>
  <c r="EF104" i="1"/>
  <c r="EJ104" i="1"/>
  <c r="EN104" i="1"/>
  <c r="EG104" i="1"/>
  <c r="DQ104" i="1"/>
  <c r="DA104" i="1"/>
  <c r="EF79" i="1"/>
  <c r="DP79" i="1"/>
  <c r="CZ79" i="1"/>
  <c r="EO78" i="1"/>
  <c r="EC78" i="1"/>
  <c r="DY78" i="1"/>
  <c r="DM78" i="1"/>
  <c r="DI78" i="1"/>
  <c r="CW78" i="1"/>
  <c r="CS78" i="1"/>
  <c r="EF75" i="1"/>
  <c r="DP75" i="1"/>
  <c r="CZ75" i="1"/>
  <c r="EO74" i="1"/>
  <c r="EC74" i="1"/>
  <c r="DY74" i="1"/>
  <c r="DM74" i="1"/>
  <c r="DI74" i="1"/>
  <c r="CW74" i="1"/>
  <c r="CS74" i="1"/>
  <c r="EF71" i="1"/>
  <c r="DP71" i="1"/>
  <c r="CZ71" i="1"/>
  <c r="EO70" i="1"/>
  <c r="EC70" i="1"/>
  <c r="DY70" i="1"/>
  <c r="DM70" i="1"/>
  <c r="DI70" i="1"/>
  <c r="CW70" i="1"/>
  <c r="CS70" i="1"/>
  <c r="EF67" i="1"/>
  <c r="DP67" i="1"/>
  <c r="CZ67" i="1"/>
  <c r="EE66" i="1"/>
  <c r="DO66" i="1"/>
  <c r="EC81" i="1"/>
  <c r="DY81" i="1"/>
  <c r="DM81" i="1"/>
  <c r="DI81" i="1"/>
  <c r="CW81" i="1"/>
  <c r="CS81" i="1"/>
  <c r="EP79" i="1"/>
  <c r="EL79" i="1"/>
  <c r="DZ79" i="1"/>
  <c r="DV79" i="1"/>
  <c r="DJ79" i="1"/>
  <c r="DF79" i="1"/>
  <c r="CT79" i="1"/>
  <c r="CP79" i="1"/>
  <c r="EE78" i="1"/>
  <c r="DO78" i="1"/>
  <c r="CY78" i="1"/>
  <c r="EO77" i="1"/>
  <c r="EC77" i="1"/>
  <c r="DY77" i="1"/>
  <c r="DM77" i="1"/>
  <c r="DI77" i="1"/>
  <c r="CW77" i="1"/>
  <c r="CS77" i="1"/>
  <c r="EP75" i="1"/>
  <c r="EL75" i="1"/>
  <c r="DZ75" i="1"/>
  <c r="DV75" i="1"/>
  <c r="DJ75" i="1"/>
  <c r="DF75" i="1"/>
  <c r="CT75" i="1"/>
  <c r="CP75" i="1"/>
  <c r="EE74" i="1"/>
  <c r="DO74" i="1"/>
  <c r="CY74" i="1"/>
  <c r="EO73" i="1"/>
  <c r="EC73" i="1"/>
  <c r="DY73" i="1"/>
  <c r="DM73" i="1"/>
  <c r="DI73" i="1"/>
  <c r="CW73" i="1"/>
  <c r="CS73" i="1"/>
  <c r="EP71" i="1"/>
  <c r="EL71" i="1"/>
  <c r="DZ71" i="1"/>
  <c r="DV71" i="1"/>
  <c r="DJ71" i="1"/>
  <c r="DF71" i="1"/>
  <c r="CT71" i="1"/>
  <c r="CP71" i="1"/>
  <c r="EE70" i="1"/>
  <c r="DO70" i="1"/>
  <c r="CY70" i="1"/>
  <c r="EO69" i="1"/>
  <c r="EC69" i="1"/>
  <c r="DY69" i="1"/>
  <c r="DM69" i="1"/>
  <c r="DI69" i="1"/>
  <c r="CW69" i="1"/>
  <c r="CS69" i="1"/>
  <c r="EP67" i="1"/>
  <c r="EL67" i="1"/>
  <c r="DZ67" i="1"/>
  <c r="DV67" i="1"/>
  <c r="DJ67" i="1"/>
  <c r="DF67" i="1"/>
  <c r="CT67" i="1"/>
  <c r="CP67" i="1"/>
  <c r="EN65" i="1"/>
  <c r="EF65" i="1"/>
  <c r="DX65" i="1"/>
  <c r="DP65" i="1"/>
  <c r="DH65" i="1"/>
  <c r="CZ65" i="1"/>
  <c r="CR65" i="1"/>
  <c r="EP61" i="1"/>
  <c r="EL61" i="1"/>
  <c r="EH61" i="1"/>
  <c r="ED61" i="1"/>
  <c r="DZ61" i="1"/>
  <c r="DV61" i="1"/>
  <c r="DJ61" i="1"/>
  <c r="DF61" i="1"/>
  <c r="DB61" i="1"/>
  <c r="CX61" i="1"/>
  <c r="CT61" i="1"/>
  <c r="CP61" i="1"/>
  <c r="EP60" i="1"/>
  <c r="EL60" i="1"/>
  <c r="EH60" i="1"/>
  <c r="ED60" i="1"/>
  <c r="DZ60" i="1"/>
  <c r="DV60" i="1"/>
  <c r="DN60" i="1"/>
  <c r="DJ60" i="1"/>
  <c r="DF60" i="1"/>
  <c r="DB60" i="1"/>
  <c r="CX60" i="1"/>
  <c r="CT60" i="1"/>
  <c r="EN62" i="1"/>
  <c r="EF62" i="1"/>
  <c r="CZ62" i="1"/>
  <c r="CR62" i="1"/>
  <c r="EP57" i="1"/>
  <c r="EL57" i="1"/>
  <c r="EH57" i="1"/>
  <c r="ED57" i="1"/>
  <c r="DZ57" i="1"/>
  <c r="DV57" i="1"/>
  <c r="DR57" i="1"/>
  <c r="DJ57" i="1"/>
  <c r="DF57" i="1"/>
  <c r="CX57" i="1"/>
  <c r="CT57" i="1"/>
  <c r="CP57" i="1"/>
  <c r="EP56" i="1"/>
  <c r="DZ56" i="1"/>
  <c r="DJ56" i="1"/>
  <c r="CT56" i="1"/>
  <c r="EN54" i="1"/>
  <c r="EJ54" i="1"/>
  <c r="EB54" i="1"/>
  <c r="DX54" i="1"/>
  <c r="DT54" i="1"/>
  <c r="DP54" i="1"/>
  <c r="DL54" i="1"/>
  <c r="DH54" i="1"/>
  <c r="DD54" i="1"/>
  <c r="CZ54" i="1"/>
  <c r="CV54" i="1"/>
  <c r="CR54" i="1"/>
  <c r="CN54" i="1"/>
  <c r="EL52" i="1"/>
  <c r="EH52" i="1"/>
  <c r="ED52" i="1"/>
  <c r="DZ52" i="1"/>
  <c r="DV52" i="1"/>
  <c r="DR52" i="1"/>
  <c r="DN52" i="1"/>
  <c r="DJ52" i="1"/>
  <c r="DF52" i="1"/>
  <c r="CX52" i="1"/>
  <c r="CT52" i="1"/>
  <c r="CP52" i="1"/>
  <c r="EN50" i="1"/>
  <c r="EJ50" i="1"/>
  <c r="EF50" i="1"/>
  <c r="EB50" i="1"/>
  <c r="DX50" i="1"/>
  <c r="DT50" i="1"/>
  <c r="DP50" i="1"/>
  <c r="DL50" i="1"/>
  <c r="DH50" i="1"/>
  <c r="DD50" i="1"/>
  <c r="CZ50" i="1"/>
  <c r="CV50" i="1"/>
  <c r="CR50" i="1"/>
  <c r="CN50" i="1"/>
  <c r="DX43" i="1"/>
  <c r="CV43" i="1"/>
  <c r="EP37" i="1"/>
  <c r="EL37" i="1"/>
  <c r="EH37" i="1"/>
  <c r="ED37" i="1"/>
  <c r="DZ37" i="1"/>
  <c r="DV37" i="1"/>
  <c r="DR37" i="1"/>
  <c r="DN37" i="1"/>
  <c r="DJ37" i="1"/>
  <c r="DF37" i="1"/>
  <c r="DB37" i="1"/>
  <c r="CX37" i="1"/>
  <c r="CT37" i="1"/>
  <c r="CP37" i="1"/>
  <c r="ED63" i="1"/>
  <c r="DZ63" i="1"/>
  <c r="DN63" i="1"/>
  <c r="DJ63" i="1"/>
  <c r="DB63" i="1"/>
  <c r="CX63" i="1"/>
  <c r="CP63" i="1"/>
  <c r="EE58" i="1"/>
  <c r="DS58" i="1"/>
  <c r="EL55" i="1"/>
  <c r="ED55" i="1"/>
  <c r="DB55" i="1"/>
  <c r="EO48" i="1"/>
  <c r="EK48" i="1"/>
  <c r="EG48" i="1"/>
  <c r="EC48" i="1"/>
  <c r="DY48" i="1"/>
  <c r="DQ48" i="1"/>
  <c r="DM48" i="1"/>
  <c r="DI48" i="1"/>
  <c r="DE48" i="1"/>
  <c r="DA48" i="1"/>
  <c r="CW48" i="1"/>
  <c r="CS48" i="1"/>
  <c r="CO48" i="1"/>
  <c r="EB62" i="1"/>
  <c r="DL62" i="1"/>
  <c r="DD62" i="1"/>
  <c r="CV62" i="1"/>
  <c r="EM58" i="1"/>
  <c r="EI58" i="1"/>
  <c r="EA58" i="1"/>
  <c r="DW58" i="1"/>
  <c r="DK58" i="1"/>
  <c r="DG58" i="1"/>
  <c r="DC58" i="1"/>
  <c r="CU58" i="1"/>
  <c r="CQ58" i="1"/>
  <c r="EO54" i="1"/>
  <c r="EK54" i="1"/>
  <c r="EC54" i="1"/>
  <c r="DU54" i="1"/>
  <c r="DM54" i="1"/>
  <c r="DI54" i="1"/>
  <c r="DA54" i="1"/>
  <c r="CW54" i="1"/>
  <c r="CS54" i="1"/>
  <c r="EM52" i="1"/>
  <c r="EI52" i="1"/>
  <c r="EE52" i="1"/>
  <c r="EG49" i="1"/>
  <c r="DQ49" i="1"/>
  <c r="DA49" i="1"/>
  <c r="EN47" i="1"/>
  <c r="EF47" i="1"/>
  <c r="EB47" i="1"/>
  <c r="DX47" i="1"/>
  <c r="DT47" i="1"/>
  <c r="DP47" i="1"/>
  <c r="DL47" i="1"/>
  <c r="DH47" i="1"/>
  <c r="DD47" i="1"/>
  <c r="CZ47" i="1"/>
  <c r="CV47" i="1"/>
  <c r="CR47" i="1"/>
  <c r="CN47" i="1"/>
  <c r="EH45" i="1"/>
  <c r="DB45" i="1"/>
  <c r="CR63" i="1"/>
  <c r="EK61" i="1"/>
  <c r="EO60" i="1"/>
  <c r="EK60" i="1"/>
  <c r="DY60" i="1"/>
  <c r="DU60" i="1"/>
  <c r="DM60" i="1"/>
  <c r="DI60" i="1"/>
  <c r="DE60" i="1"/>
  <c r="CS60" i="1"/>
  <c r="CO60" i="1"/>
  <c r="EF58" i="1"/>
  <c r="EB58" i="1"/>
  <c r="DX58" i="1"/>
  <c r="DP58" i="1"/>
  <c r="DL58" i="1"/>
  <c r="CZ58" i="1"/>
  <c r="CV58" i="1"/>
  <c r="CR58" i="1"/>
  <c r="EM40" i="1"/>
  <c r="DW40" i="1"/>
  <c r="DG40" i="1"/>
  <c r="CQ40" i="1"/>
  <c r="EG58" i="1"/>
  <c r="DQ58" i="1"/>
  <c r="DA58" i="1"/>
  <c r="EM51" i="1"/>
  <c r="DW51" i="1"/>
  <c r="DG51" i="1"/>
  <c r="CQ51" i="1"/>
  <c r="EE55" i="1"/>
  <c r="DO55" i="1"/>
  <c r="CY55" i="1"/>
  <c r="EN53" i="1"/>
  <c r="DX53" i="1"/>
  <c r="DH53" i="1"/>
  <c r="CR53" i="1"/>
  <c r="DW48" i="1"/>
  <c r="DG48" i="1"/>
  <c r="CQ48" i="1"/>
  <c r="EI47" i="1"/>
  <c r="DC47" i="1"/>
  <c r="EO45" i="1"/>
  <c r="EK45" i="1"/>
  <c r="EC45" i="1"/>
  <c r="DY45" i="1"/>
  <c r="DU45" i="1"/>
  <c r="DM45" i="1"/>
  <c r="DI45" i="1"/>
  <c r="DE45" i="1"/>
  <c r="CW45" i="1"/>
  <c r="CS45" i="1"/>
  <c r="CO45" i="1"/>
  <c r="EM43" i="1"/>
  <c r="EI43" i="1"/>
  <c r="EE43" i="1"/>
  <c r="EA43" i="1"/>
  <c r="DS43" i="1"/>
  <c r="DK43" i="1"/>
  <c r="DG43" i="1"/>
  <c r="DC43" i="1"/>
  <c r="CY43" i="1"/>
  <c r="CU43" i="1"/>
  <c r="CQ43" i="1"/>
  <c r="EG40" i="1"/>
  <c r="DA40" i="1"/>
  <c r="CP56" i="1"/>
  <c r="EP55" i="1"/>
  <c r="DZ55" i="1"/>
  <c r="DJ55" i="1"/>
  <c r="CT55" i="1"/>
  <c r="EL47" i="1"/>
  <c r="DV47" i="1"/>
  <c r="DF47" i="1"/>
  <c r="CP47" i="1"/>
  <c r="EO41" i="1"/>
  <c r="EK41" i="1"/>
  <c r="EG41" i="1"/>
  <c r="EC41" i="1"/>
  <c r="DY41" i="1"/>
  <c r="DU41" i="1"/>
  <c r="DQ41" i="1"/>
  <c r="DI41" i="1"/>
  <c r="DE41" i="1"/>
  <c r="DA41" i="1"/>
  <c r="CW41" i="1"/>
  <c r="CS41" i="1"/>
  <c r="CO41" i="1"/>
  <c r="EE46" i="1"/>
  <c r="EA46" i="1"/>
  <c r="DO46" i="1"/>
  <c r="DK46" i="1"/>
  <c r="CY46" i="1"/>
  <c r="CU46" i="1"/>
  <c r="EJ45" i="1"/>
  <c r="DT45" i="1"/>
  <c r="DD45" i="1"/>
  <c r="CN45" i="1"/>
  <c r="DY44" i="1"/>
  <c r="DQ44" i="1"/>
  <c r="CO44" i="1"/>
  <c r="EH43" i="1"/>
  <c r="DZ43" i="1"/>
  <c r="CX43" i="1"/>
  <c r="EI42" i="1"/>
  <c r="EE42" i="1"/>
  <c r="EA42" i="1"/>
  <c r="DS42" i="1"/>
  <c r="DO42" i="1"/>
  <c r="DG42" i="1"/>
  <c r="CY42" i="1"/>
  <c r="CQ42" i="1"/>
  <c r="EP39" i="1"/>
  <c r="EL39" i="1"/>
  <c r="ED39" i="1"/>
  <c r="DZ39" i="1"/>
  <c r="DV39" i="1"/>
  <c r="DN39" i="1"/>
  <c r="DJ39" i="1"/>
  <c r="DB39" i="1"/>
  <c r="CX39" i="1"/>
  <c r="CT39" i="1"/>
  <c r="CP39" i="1"/>
  <c r="EE36" i="1"/>
  <c r="DO36" i="1"/>
  <c r="CY36" i="1"/>
  <c r="CQ36" i="1"/>
  <c r="EM47" i="1"/>
  <c r="EA47" i="1"/>
  <c r="DW47" i="1"/>
  <c r="DK47" i="1"/>
  <c r="DG47" i="1"/>
  <c r="CU47" i="1"/>
  <c r="CQ47" i="1"/>
  <c r="EO46" i="1"/>
  <c r="DY46" i="1"/>
  <c r="DI46" i="1"/>
  <c r="CS46" i="1"/>
  <c r="EP45" i="1"/>
  <c r="ED45" i="1"/>
  <c r="DZ45" i="1"/>
  <c r="DN45" i="1"/>
  <c r="DJ45" i="1"/>
  <c r="CX45" i="1"/>
  <c r="CT45" i="1"/>
  <c r="EM44" i="1"/>
  <c r="EE44" i="1"/>
  <c r="DW44" i="1"/>
  <c r="DS44" i="1"/>
  <c r="DK44" i="1"/>
  <c r="DG44" i="1"/>
  <c r="DC44" i="1"/>
  <c r="CU44" i="1"/>
  <c r="CQ44" i="1"/>
  <c r="EN43" i="1"/>
  <c r="EF43" i="1"/>
  <c r="EB43" i="1"/>
  <c r="DT43" i="1"/>
  <c r="DP43" i="1"/>
  <c r="DL43" i="1"/>
  <c r="DD43" i="1"/>
  <c r="CZ43" i="1"/>
  <c r="CR43" i="1"/>
  <c r="EJ41" i="1"/>
  <c r="DT41" i="1"/>
  <c r="DD41" i="1"/>
  <c r="CN41" i="1"/>
  <c r="EO38" i="1"/>
  <c r="EK38" i="1"/>
  <c r="EG38" i="1"/>
  <c r="EC38" i="1"/>
  <c r="DY38" i="1"/>
  <c r="DQ38" i="1"/>
  <c r="DM38" i="1"/>
  <c r="DI38" i="1"/>
  <c r="DE38" i="1"/>
  <c r="DA38" i="1"/>
  <c r="CW38" i="1"/>
  <c r="CS38" i="1"/>
  <c r="CO38" i="1"/>
  <c r="EC44" i="1"/>
  <c r="DM44" i="1"/>
  <c r="CW44" i="1"/>
  <c r="EL43" i="1"/>
  <c r="DV43" i="1"/>
  <c r="DF43" i="1"/>
  <c r="CP43" i="1"/>
  <c r="EO40" i="1"/>
  <c r="EC40" i="1"/>
  <c r="DY40" i="1"/>
  <c r="DM40" i="1"/>
  <c r="DI40" i="1"/>
  <c r="CW40" i="1"/>
  <c r="CS40" i="1"/>
  <c r="EB38" i="1"/>
  <c r="DL38" i="1"/>
  <c r="CV38" i="1"/>
  <c r="EP36" i="1"/>
  <c r="EL36" i="1"/>
  <c r="EH36" i="1"/>
  <c r="ED36" i="1"/>
  <c r="DZ36" i="1"/>
  <c r="DR36" i="1"/>
  <c r="DJ36" i="1"/>
  <c r="DF36" i="1"/>
  <c r="DB36" i="1"/>
  <c r="CX36" i="1"/>
  <c r="CT36" i="1"/>
  <c r="EO42" i="1"/>
  <c r="DY42" i="1"/>
  <c r="DI42" i="1"/>
  <c r="CS42" i="1"/>
  <c r="EP41" i="1"/>
  <c r="ED41" i="1"/>
  <c r="DZ41" i="1"/>
  <c r="DN41" i="1"/>
  <c r="DJ41" i="1"/>
  <c r="CX41" i="1"/>
  <c r="CT41" i="1"/>
  <c r="EA38" i="1"/>
  <c r="CU38" i="1"/>
  <c r="EN34" i="1"/>
  <c r="EJ34" i="1"/>
  <c r="EF34" i="1"/>
  <c r="EB34" i="1"/>
  <c r="DX34" i="1"/>
  <c r="DT34" i="1"/>
  <c r="DP34" i="1"/>
  <c r="DL34" i="1"/>
  <c r="DH34" i="1"/>
  <c r="DD34" i="1"/>
  <c r="CZ34" i="1"/>
  <c r="CV34" i="1"/>
  <c r="CR34" i="1"/>
  <c r="CN34" i="1"/>
  <c r="EK32" i="1"/>
  <c r="DU32" i="1"/>
  <c r="DE32" i="1"/>
  <c r="CO32" i="1"/>
  <c r="EM38" i="1"/>
  <c r="EE38" i="1"/>
  <c r="DW38" i="1"/>
  <c r="DO38" i="1"/>
  <c r="DG38" i="1"/>
  <c r="CY38" i="1"/>
  <c r="CQ38" i="1"/>
  <c r="EN35" i="1"/>
  <c r="EF35" i="1"/>
  <c r="DX35" i="1"/>
  <c r="DP35" i="1"/>
  <c r="DH35" i="1"/>
  <c r="CZ35" i="1"/>
  <c r="CR35" i="1"/>
  <c r="DD33" i="1"/>
  <c r="EN39" i="1"/>
  <c r="DX39" i="1"/>
  <c r="DH39" i="1"/>
  <c r="CR39" i="1"/>
  <c r="EJ37" i="1"/>
  <c r="EB37" i="1"/>
  <c r="DT37" i="1"/>
  <c r="DL37" i="1"/>
  <c r="DD37" i="1"/>
  <c r="CV37" i="1"/>
  <c r="CN37" i="1"/>
  <c r="EM33" i="1"/>
  <c r="EI33" i="1"/>
  <c r="EE33" i="1"/>
  <c r="EA33" i="1"/>
  <c r="DW33" i="1"/>
  <c r="DO33" i="1"/>
  <c r="DK33" i="1"/>
  <c r="DG33" i="1"/>
  <c r="CY33" i="1"/>
  <c r="CU33" i="1"/>
  <c r="CQ33" i="1"/>
  <c r="EN33" i="1"/>
  <c r="EJ33" i="1"/>
  <c r="EF33" i="1"/>
  <c r="EB33" i="1"/>
  <c r="DP33" i="1"/>
  <c r="DL33" i="1"/>
  <c r="CZ33" i="1"/>
  <c r="CV33" i="1"/>
  <c r="EP32" i="1"/>
  <c r="EL32" i="1"/>
  <c r="DZ32" i="1"/>
  <c r="DV32" i="1"/>
  <c r="DJ32" i="1"/>
  <c r="DF32" i="1"/>
  <c r="CT32" i="1"/>
  <c r="CP32" i="1"/>
  <c r="EI31" i="1"/>
  <c r="DS31" i="1"/>
  <c r="EK29" i="1"/>
  <c r="EC29" i="1"/>
  <c r="DU29" i="1"/>
  <c r="DM29" i="1"/>
  <c r="DE29" i="1"/>
  <c r="CW29" i="1"/>
  <c r="CO29" i="1"/>
  <c r="R40" i="1"/>
  <c r="T74" i="1"/>
  <c r="T35" i="1"/>
  <c r="R75" i="1"/>
  <c r="R74" i="1"/>
  <c r="V40" i="1"/>
  <c r="V36" i="1"/>
  <c r="V75" i="1"/>
  <c r="V72" i="1"/>
  <c r="R67" i="1"/>
  <c r="R63" i="1"/>
  <c r="V51" i="1"/>
  <c r="T66" i="1"/>
  <c r="T56" i="1"/>
  <c r="R36" i="1"/>
  <c r="R34" i="1"/>
  <c r="R33" i="1"/>
  <c r="R32" i="1"/>
  <c r="R31" i="1"/>
  <c r="R78" i="1"/>
  <c r="R76" i="1"/>
  <c r="R58" i="1"/>
  <c r="R57" i="1"/>
  <c r="R54" i="1"/>
  <c r="R53" i="1"/>
  <c r="T36" i="1"/>
  <c r="V35" i="1"/>
  <c r="T39" i="1"/>
  <c r="V29" i="1"/>
  <c r="T30" i="1"/>
  <c r="V54" i="1"/>
  <c r="T50" i="1"/>
  <c r="R37" i="1"/>
  <c r="T40" i="1"/>
  <c r="V39" i="1"/>
  <c r="V32" i="1"/>
  <c r="V31" i="1"/>
  <c r="R30" i="1"/>
  <c r="T78" i="1"/>
  <c r="V77" i="1"/>
  <c r="V76" i="1"/>
  <c r="T70" i="1"/>
  <c r="R55" i="1"/>
  <c r="T51" i="1"/>
  <c r="V49" i="1"/>
  <c r="T46" i="1"/>
  <c r="T32" i="1"/>
  <c r="T31" i="1"/>
  <c r="T82" i="1"/>
  <c r="R80" i="1"/>
  <c r="R79" i="1"/>
  <c r="V74" i="1"/>
  <c r="V73" i="1"/>
  <c r="R71" i="1"/>
  <c r="R69" i="1"/>
  <c r="R66" i="1"/>
  <c r="R65" i="1"/>
  <c r="V62" i="1"/>
  <c r="V59" i="1"/>
  <c r="V58" i="1"/>
  <c r="R51" i="1"/>
  <c r="V41" i="1"/>
  <c r="V37" i="1"/>
  <c r="V28" i="1"/>
  <c r="V83" i="1"/>
  <c r="V55" i="1"/>
  <c r="V46" i="1"/>
  <c r="V45" i="1"/>
  <c r="R64" i="1"/>
  <c r="T55" i="1"/>
  <c r="R43" i="1"/>
  <c r="R41" i="1"/>
  <c r="R39" i="1"/>
  <c r="R29" i="1"/>
  <c r="R28" i="1"/>
  <c r="R83" i="1"/>
  <c r="V67" i="1"/>
  <c r="V66" i="1"/>
  <c r="T83" i="1"/>
  <c r="V82" i="1"/>
  <c r="V79" i="1"/>
  <c r="T76" i="1"/>
  <c r="T72" i="1"/>
  <c r="R68" i="1"/>
  <c r="V65" i="1"/>
  <c r="V53" i="1"/>
  <c r="T45" i="1"/>
  <c r="T42" i="1"/>
  <c r="T41" i="1"/>
  <c r="T38" i="1"/>
  <c r="T33" i="1"/>
  <c r="T28" i="1"/>
  <c r="T77" i="1"/>
  <c r="T75" i="1"/>
  <c r="R72" i="1"/>
  <c r="T71" i="1"/>
  <c r="V69" i="1"/>
  <c r="T65" i="1"/>
  <c r="T62" i="1"/>
  <c r="R59" i="1"/>
  <c r="T58" i="1"/>
  <c r="T57" i="1"/>
  <c r="T54" i="1"/>
  <c r="T52" i="1"/>
  <c r="T49" i="1"/>
  <c r="R47" i="1"/>
  <c r="R46" i="1"/>
  <c r="R45" i="1"/>
  <c r="T37" i="1"/>
  <c r="T34" i="1"/>
  <c r="V81" i="1"/>
  <c r="V61" i="1"/>
  <c r="V43" i="1"/>
  <c r="T80" i="1"/>
  <c r="T79" i="1"/>
  <c r="T68" i="1"/>
  <c r="T64" i="1"/>
  <c r="T61" i="1"/>
  <c r="T59" i="1"/>
  <c r="T43" i="1"/>
  <c r="R38" i="1"/>
  <c r="R82" i="1"/>
  <c r="R81" i="1"/>
  <c r="R62" i="1"/>
  <c r="R61" i="1"/>
  <c r="V57" i="1"/>
  <c r="R50" i="1"/>
  <c r="V50" i="1"/>
  <c r="R42" i="1"/>
  <c r="R35" i="1"/>
  <c r="T29" i="1"/>
  <c r="T81" i="1"/>
  <c r="R77" i="1"/>
  <c r="T73" i="1"/>
  <c r="R70" i="1"/>
  <c r="T69" i="1"/>
  <c r="T67" i="1"/>
  <c r="T63" i="1"/>
  <c r="T53" i="1"/>
  <c r="T47" i="1"/>
  <c r="R60" i="1"/>
  <c r="V60" i="1"/>
  <c r="R44" i="1"/>
  <c r="V44" i="1"/>
  <c r="T60" i="1"/>
  <c r="R48" i="1"/>
  <c r="V48" i="1"/>
  <c r="T44" i="1"/>
  <c r="V70" i="1"/>
  <c r="V68" i="1"/>
  <c r="R52" i="1"/>
  <c r="V52" i="1"/>
  <c r="T48" i="1"/>
  <c r="V80" i="1"/>
  <c r="R73" i="1"/>
  <c r="V64" i="1"/>
  <c r="R56" i="1"/>
  <c r="V56" i="1"/>
  <c r="R49" i="1"/>
  <c r="V42" i="1"/>
  <c r="V38" i="1"/>
  <c r="V34" i="1"/>
  <c r="V30" i="1"/>
  <c r="A74" i="1" l="1"/>
  <c r="I74" i="1"/>
  <c r="H74" i="1"/>
  <c r="A73" i="1"/>
  <c r="G164" i="53228" l="1"/>
  <c r="G163" i="53228"/>
  <c r="G162" i="53228"/>
  <c r="G161" i="53228"/>
  <c r="G160" i="53228"/>
  <c r="G159" i="53228"/>
  <c r="F164" i="53228"/>
  <c r="F163" i="53228"/>
  <c r="F162" i="53228"/>
  <c r="F161" i="53228"/>
  <c r="F160" i="53228"/>
  <c r="F159" i="53228"/>
  <c r="E163" i="53228"/>
  <c r="E162" i="53228"/>
  <c r="E161" i="53228"/>
  <c r="E160" i="53228"/>
  <c r="E159" i="53228"/>
  <c r="D163" i="53228"/>
  <c r="D162" i="53228"/>
  <c r="D161" i="53228"/>
  <c r="D160" i="53228"/>
  <c r="D159" i="53228"/>
  <c r="C163" i="53228"/>
  <c r="C162" i="53228"/>
  <c r="C161" i="53228"/>
  <c r="C160" i="53228"/>
  <c r="C164" i="53228"/>
  <c r="C159" i="53228"/>
  <c r="B4" i="1" l="1"/>
  <c r="B5" i="1"/>
  <c r="AH25" i="1"/>
  <c r="AL25" i="1"/>
  <c r="AP25" i="1"/>
  <c r="AT25" i="1"/>
  <c r="AX25" i="1"/>
  <c r="BB25" i="1"/>
  <c r="BF25" i="1"/>
  <c r="BJ25" i="1"/>
  <c r="BN25" i="1"/>
  <c r="BR25" i="1"/>
  <c r="BV25" i="1"/>
  <c r="BZ25" i="1"/>
  <c r="CD25" i="1"/>
  <c r="CH25" i="1"/>
  <c r="AI25" i="1"/>
  <c r="AM25" i="1"/>
  <c r="AQ25" i="1"/>
  <c r="AU25" i="1"/>
  <c r="AY25" i="1"/>
  <c r="BC25" i="1"/>
  <c r="BG25" i="1"/>
  <c r="BK25" i="1"/>
  <c r="BO25" i="1"/>
  <c r="BS25" i="1"/>
  <c r="BW25" i="1"/>
  <c r="CA25" i="1"/>
  <c r="CE25" i="1"/>
  <c r="CI25" i="1"/>
  <c r="AK25" i="1"/>
  <c r="AO25" i="1"/>
  <c r="AS25" i="1"/>
  <c r="AW25" i="1"/>
  <c r="BA25" i="1"/>
  <c r="BE25" i="1"/>
  <c r="BI25" i="1"/>
  <c r="BM25" i="1"/>
  <c r="BQ25" i="1"/>
  <c r="BU25" i="1"/>
  <c r="BY25" i="1"/>
  <c r="CC25" i="1"/>
  <c r="CG25" i="1"/>
  <c r="CK25" i="1"/>
  <c r="AV25" i="1"/>
  <c r="BL25" i="1"/>
  <c r="CB25" i="1"/>
  <c r="AJ25" i="1"/>
  <c r="AZ25" i="1"/>
  <c r="BP25" i="1"/>
  <c r="CF25" i="1"/>
  <c r="AR25" i="1"/>
  <c r="BH25" i="1"/>
  <c r="BX25" i="1"/>
  <c r="BT25" i="1"/>
  <c r="CJ25" i="1"/>
  <c r="BD25" i="1"/>
  <c r="AN25" i="1"/>
  <c r="AJ21" i="1"/>
  <c r="AN21" i="1"/>
  <c r="AR21" i="1"/>
  <c r="AV21" i="1"/>
  <c r="AZ21" i="1"/>
  <c r="BD21" i="1"/>
  <c r="BH21" i="1"/>
  <c r="BL21" i="1"/>
  <c r="BP21" i="1"/>
  <c r="BT21" i="1"/>
  <c r="BX21" i="1"/>
  <c r="CB21" i="1"/>
  <c r="CF21" i="1"/>
  <c r="CJ21" i="1"/>
  <c r="AK21" i="1"/>
  <c r="AO21" i="1"/>
  <c r="AS21" i="1"/>
  <c r="AW21" i="1"/>
  <c r="BA21" i="1"/>
  <c r="BE21" i="1"/>
  <c r="BI21" i="1"/>
  <c r="BM21" i="1"/>
  <c r="BQ21" i="1"/>
  <c r="BU21" i="1"/>
  <c r="BY21" i="1"/>
  <c r="CC21" i="1"/>
  <c r="CG21" i="1"/>
  <c r="AI21" i="1"/>
  <c r="AM21" i="1"/>
  <c r="AQ21" i="1"/>
  <c r="AU21" i="1"/>
  <c r="AY21" i="1"/>
  <c r="BC21" i="1"/>
  <c r="BG21" i="1"/>
  <c r="BK21" i="1"/>
  <c r="BO21" i="1"/>
  <c r="BS21" i="1"/>
  <c r="BW21" i="1"/>
  <c r="CA21" i="1"/>
  <c r="CE21" i="1"/>
  <c r="CI21" i="1"/>
  <c r="AP21" i="1"/>
  <c r="BF21" i="1"/>
  <c r="BV21" i="1"/>
  <c r="CK21" i="1"/>
  <c r="AT21" i="1"/>
  <c r="BJ21" i="1"/>
  <c r="BZ21" i="1"/>
  <c r="AL21" i="1"/>
  <c r="BB21" i="1"/>
  <c r="BR21" i="1"/>
  <c r="CH21" i="1"/>
  <c r="BN21" i="1"/>
  <c r="CD21" i="1"/>
  <c r="AX21" i="1"/>
  <c r="AH21" i="1"/>
  <c r="AH24" i="1"/>
  <c r="AL24" i="1"/>
  <c r="AP24" i="1"/>
  <c r="AT24" i="1"/>
  <c r="AX24" i="1"/>
  <c r="BB24" i="1"/>
  <c r="BF24" i="1"/>
  <c r="BJ24" i="1"/>
  <c r="BN24" i="1"/>
  <c r="BR24" i="1"/>
  <c r="BV24" i="1"/>
  <c r="BZ24" i="1"/>
  <c r="CD24" i="1"/>
  <c r="CH24" i="1"/>
  <c r="AI24" i="1"/>
  <c r="AM24" i="1"/>
  <c r="AQ24" i="1"/>
  <c r="AU24" i="1"/>
  <c r="AY24" i="1"/>
  <c r="BC24" i="1"/>
  <c r="BG24" i="1"/>
  <c r="BK24" i="1"/>
  <c r="BO24" i="1"/>
  <c r="BS24" i="1"/>
  <c r="BW24" i="1"/>
  <c r="CA24" i="1"/>
  <c r="CE24" i="1"/>
  <c r="CI24" i="1"/>
  <c r="AK24" i="1"/>
  <c r="AO24" i="1"/>
  <c r="AS24" i="1"/>
  <c r="AW24" i="1"/>
  <c r="BA24" i="1"/>
  <c r="BE24" i="1"/>
  <c r="BI24" i="1"/>
  <c r="BM24" i="1"/>
  <c r="BQ24" i="1"/>
  <c r="BU24" i="1"/>
  <c r="BY24" i="1"/>
  <c r="CC24" i="1"/>
  <c r="CG24" i="1"/>
  <c r="CK24" i="1"/>
  <c r="AN24" i="1"/>
  <c r="BD24" i="1"/>
  <c r="BT24" i="1"/>
  <c r="CJ24" i="1"/>
  <c r="AR24" i="1"/>
  <c r="BH24" i="1"/>
  <c r="BX24" i="1"/>
  <c r="AJ24" i="1"/>
  <c r="AZ24" i="1"/>
  <c r="BP24" i="1"/>
  <c r="CF24" i="1"/>
  <c r="BL24" i="1"/>
  <c r="CB24" i="1"/>
  <c r="AV24" i="1"/>
  <c r="AJ19" i="1"/>
  <c r="AN19" i="1"/>
  <c r="AR19" i="1"/>
  <c r="AV19" i="1"/>
  <c r="AZ19" i="1"/>
  <c r="BD19" i="1"/>
  <c r="BH19" i="1"/>
  <c r="BL19" i="1"/>
  <c r="BP19" i="1"/>
  <c r="BT19" i="1"/>
  <c r="BX19" i="1"/>
  <c r="CB19" i="1"/>
  <c r="CF19" i="1"/>
  <c r="CJ19" i="1"/>
  <c r="AK19" i="1"/>
  <c r="AO19" i="1"/>
  <c r="AS19" i="1"/>
  <c r="AW19" i="1"/>
  <c r="BA19" i="1"/>
  <c r="BE19" i="1"/>
  <c r="BI19" i="1"/>
  <c r="BM19" i="1"/>
  <c r="BQ19" i="1"/>
  <c r="BU19" i="1"/>
  <c r="BY19" i="1"/>
  <c r="CC19" i="1"/>
  <c r="CG19" i="1"/>
  <c r="CK19" i="1"/>
  <c r="AI19" i="1"/>
  <c r="AM19" i="1"/>
  <c r="AQ19" i="1"/>
  <c r="AU19" i="1"/>
  <c r="AY19" i="1"/>
  <c r="BC19" i="1"/>
  <c r="BG19" i="1"/>
  <c r="BK19" i="1"/>
  <c r="BO19" i="1"/>
  <c r="BS19" i="1"/>
  <c r="BW19" i="1"/>
  <c r="CA19" i="1"/>
  <c r="CE19" i="1"/>
  <c r="CI19" i="1"/>
  <c r="AP19" i="1"/>
  <c r="BF19" i="1"/>
  <c r="BV19" i="1"/>
  <c r="AT19" i="1"/>
  <c r="BJ19" i="1"/>
  <c r="BZ19" i="1"/>
  <c r="AL19" i="1"/>
  <c r="BB19" i="1"/>
  <c r="BR19" i="1"/>
  <c r="CH19" i="1"/>
  <c r="AX19" i="1"/>
  <c r="BN19" i="1"/>
  <c r="AH19" i="1"/>
  <c r="CD19" i="1"/>
  <c r="AH23" i="1"/>
  <c r="AL23" i="1"/>
  <c r="AP23" i="1"/>
  <c r="AT23" i="1"/>
  <c r="AX23" i="1"/>
  <c r="BB23" i="1"/>
  <c r="BF23" i="1"/>
  <c r="BJ23" i="1"/>
  <c r="BN23" i="1"/>
  <c r="BR23" i="1"/>
  <c r="BV23" i="1"/>
  <c r="BZ23" i="1"/>
  <c r="CD23" i="1"/>
  <c r="CH23" i="1"/>
  <c r="AI23" i="1"/>
  <c r="AM23" i="1"/>
  <c r="AQ23" i="1"/>
  <c r="AU23" i="1"/>
  <c r="AY23" i="1"/>
  <c r="BC23" i="1"/>
  <c r="BG23" i="1"/>
  <c r="BK23" i="1"/>
  <c r="BO23" i="1"/>
  <c r="BS23" i="1"/>
  <c r="BW23" i="1"/>
  <c r="CA23" i="1"/>
  <c r="CE23" i="1"/>
  <c r="CI23" i="1"/>
  <c r="AK23" i="1"/>
  <c r="AO23" i="1"/>
  <c r="AS23" i="1"/>
  <c r="AW23" i="1"/>
  <c r="BA23" i="1"/>
  <c r="BE23" i="1"/>
  <c r="BI23" i="1"/>
  <c r="BM23" i="1"/>
  <c r="BQ23" i="1"/>
  <c r="BU23" i="1"/>
  <c r="BY23" i="1"/>
  <c r="CC23" i="1"/>
  <c r="CG23" i="1"/>
  <c r="CK23" i="1"/>
  <c r="AV23" i="1"/>
  <c r="BL23" i="1"/>
  <c r="CB23" i="1"/>
  <c r="AJ23" i="1"/>
  <c r="AZ23" i="1"/>
  <c r="BP23" i="1"/>
  <c r="CF23" i="1"/>
  <c r="AR23" i="1"/>
  <c r="BH23" i="1"/>
  <c r="BX23" i="1"/>
  <c r="BD23" i="1"/>
  <c r="BT23" i="1"/>
  <c r="AN23" i="1"/>
  <c r="CJ23" i="1"/>
  <c r="AJ18" i="1"/>
  <c r="AN18" i="1"/>
  <c r="AR18" i="1"/>
  <c r="AV18" i="1"/>
  <c r="AZ18" i="1"/>
  <c r="BD18" i="1"/>
  <c r="BH18" i="1"/>
  <c r="BL18" i="1"/>
  <c r="BP18" i="1"/>
  <c r="BT18" i="1"/>
  <c r="BX18" i="1"/>
  <c r="CB18" i="1"/>
  <c r="CF18" i="1"/>
  <c r="CJ18" i="1"/>
  <c r="AK18" i="1"/>
  <c r="AO18" i="1"/>
  <c r="AS18" i="1"/>
  <c r="AW18" i="1"/>
  <c r="BA18" i="1"/>
  <c r="BE18" i="1"/>
  <c r="BI18" i="1"/>
  <c r="BM18" i="1"/>
  <c r="BQ18" i="1"/>
  <c r="BU18" i="1"/>
  <c r="BY18" i="1"/>
  <c r="CC18" i="1"/>
  <c r="CG18" i="1"/>
  <c r="CK18" i="1"/>
  <c r="AI18" i="1"/>
  <c r="AM18" i="1"/>
  <c r="AQ18" i="1"/>
  <c r="AU18" i="1"/>
  <c r="AY18" i="1"/>
  <c r="BC18" i="1"/>
  <c r="BG18" i="1"/>
  <c r="BK18" i="1"/>
  <c r="BO18" i="1"/>
  <c r="BS18" i="1"/>
  <c r="BW18" i="1"/>
  <c r="CA18" i="1"/>
  <c r="CE18" i="1"/>
  <c r="CI18" i="1"/>
  <c r="AH18" i="1"/>
  <c r="AX18" i="1"/>
  <c r="BN18" i="1"/>
  <c r="CD18" i="1"/>
  <c r="AL18" i="1"/>
  <c r="BB18" i="1"/>
  <c r="BR18" i="1"/>
  <c r="CH18" i="1"/>
  <c r="AT18" i="1"/>
  <c r="BJ18" i="1"/>
  <c r="BZ18" i="1"/>
  <c r="AP18" i="1"/>
  <c r="BF18" i="1"/>
  <c r="BV18" i="1"/>
  <c r="AH26" i="1"/>
  <c r="AL26" i="1"/>
  <c r="AP26" i="1"/>
  <c r="AT26" i="1"/>
  <c r="AX26" i="1"/>
  <c r="BB26" i="1"/>
  <c r="BF26" i="1"/>
  <c r="BJ26" i="1"/>
  <c r="BN26" i="1"/>
  <c r="BR26" i="1"/>
  <c r="BV26" i="1"/>
  <c r="BZ26" i="1"/>
  <c r="CD26" i="1"/>
  <c r="CH26" i="1"/>
  <c r="AI26" i="1"/>
  <c r="AM26" i="1"/>
  <c r="AQ26" i="1"/>
  <c r="AU26" i="1"/>
  <c r="AY26" i="1"/>
  <c r="BC26" i="1"/>
  <c r="BG26" i="1"/>
  <c r="BK26" i="1"/>
  <c r="BO26" i="1"/>
  <c r="BS26" i="1"/>
  <c r="BW26" i="1"/>
  <c r="CA26" i="1"/>
  <c r="CE26" i="1"/>
  <c r="CI26" i="1"/>
  <c r="AK26" i="1"/>
  <c r="AO26" i="1"/>
  <c r="AS26" i="1"/>
  <c r="AW26" i="1"/>
  <c r="BA26" i="1"/>
  <c r="BE26" i="1"/>
  <c r="BI26" i="1"/>
  <c r="BM26" i="1"/>
  <c r="BQ26" i="1"/>
  <c r="BU26" i="1"/>
  <c r="BY26" i="1"/>
  <c r="CC26" i="1"/>
  <c r="CG26" i="1"/>
  <c r="CK26" i="1"/>
  <c r="AN26" i="1"/>
  <c r="BD26" i="1"/>
  <c r="BT26" i="1"/>
  <c r="CJ26" i="1"/>
  <c r="AR26" i="1"/>
  <c r="BH26" i="1"/>
  <c r="BX26" i="1"/>
  <c r="AJ26" i="1"/>
  <c r="AZ26" i="1"/>
  <c r="BP26" i="1"/>
  <c r="CF26" i="1"/>
  <c r="CB26" i="1"/>
  <c r="BL26" i="1"/>
  <c r="AV26" i="1"/>
  <c r="AI22" i="1"/>
  <c r="AM22" i="1"/>
  <c r="AQ22" i="1"/>
  <c r="AU22" i="1"/>
  <c r="AY22" i="1"/>
  <c r="BC22" i="1"/>
  <c r="BG22" i="1"/>
  <c r="BK22" i="1"/>
  <c r="BO22" i="1"/>
  <c r="BS22" i="1"/>
  <c r="BW22" i="1"/>
  <c r="CA22" i="1"/>
  <c r="CE22" i="1"/>
  <c r="AL22" i="1"/>
  <c r="AR22" i="1"/>
  <c r="AW22" i="1"/>
  <c r="BB22" i="1"/>
  <c r="BH22" i="1"/>
  <c r="BM22" i="1"/>
  <c r="BR22" i="1"/>
  <c r="BX22" i="1"/>
  <c r="CC22" i="1"/>
  <c r="CH22" i="1"/>
  <c r="AH22" i="1"/>
  <c r="AN22" i="1"/>
  <c r="AS22" i="1"/>
  <c r="AX22" i="1"/>
  <c r="BD22" i="1"/>
  <c r="BI22" i="1"/>
  <c r="BN22" i="1"/>
  <c r="BT22" i="1"/>
  <c r="BY22" i="1"/>
  <c r="CD22" i="1"/>
  <c r="CI22" i="1"/>
  <c r="AK22" i="1"/>
  <c r="AP22" i="1"/>
  <c r="AV22" i="1"/>
  <c r="BA22" i="1"/>
  <c r="BF22" i="1"/>
  <c r="BL22" i="1"/>
  <c r="BQ22" i="1"/>
  <c r="BV22" i="1"/>
  <c r="CB22" i="1"/>
  <c r="CG22" i="1"/>
  <c r="CK22" i="1"/>
  <c r="AT22" i="1"/>
  <c r="BP22" i="1"/>
  <c r="CJ22" i="1"/>
  <c r="AZ22" i="1"/>
  <c r="BU22" i="1"/>
  <c r="AO22" i="1"/>
  <c r="BJ22" i="1"/>
  <c r="CF22" i="1"/>
  <c r="AJ22" i="1"/>
  <c r="BE22" i="1"/>
  <c r="BZ22" i="1"/>
  <c r="AJ17" i="1"/>
  <c r="AN17" i="1"/>
  <c r="AR17" i="1"/>
  <c r="AV17" i="1"/>
  <c r="AZ17" i="1"/>
  <c r="BD17" i="1"/>
  <c r="BH17" i="1"/>
  <c r="BL17" i="1"/>
  <c r="BP17" i="1"/>
  <c r="BT17" i="1"/>
  <c r="BX17" i="1"/>
  <c r="CB17" i="1"/>
  <c r="CF17" i="1"/>
  <c r="CJ17" i="1"/>
  <c r="AK17" i="1"/>
  <c r="AO17" i="1"/>
  <c r="AS17" i="1"/>
  <c r="AW17" i="1"/>
  <c r="BA17" i="1"/>
  <c r="BE17" i="1"/>
  <c r="BI17" i="1"/>
  <c r="BM17" i="1"/>
  <c r="BQ17" i="1"/>
  <c r="BU17" i="1"/>
  <c r="BY17" i="1"/>
  <c r="CC17" i="1"/>
  <c r="CG17" i="1"/>
  <c r="CK17" i="1"/>
  <c r="AI17" i="1"/>
  <c r="AM17" i="1"/>
  <c r="AQ17" i="1"/>
  <c r="AU17" i="1"/>
  <c r="AY17" i="1"/>
  <c r="BC17" i="1"/>
  <c r="BG17" i="1"/>
  <c r="BK17" i="1"/>
  <c r="BO17" i="1"/>
  <c r="BS17" i="1"/>
  <c r="BW17" i="1"/>
  <c r="CA17" i="1"/>
  <c r="CE17" i="1"/>
  <c r="CI17" i="1"/>
  <c r="AP17" i="1"/>
  <c r="BF17" i="1"/>
  <c r="BV17" i="1"/>
  <c r="AT17" i="1"/>
  <c r="BJ17" i="1"/>
  <c r="BZ17" i="1"/>
  <c r="AL17" i="1"/>
  <c r="BB17" i="1"/>
  <c r="BR17" i="1"/>
  <c r="CH17" i="1"/>
  <c r="AH17" i="1"/>
  <c r="AX17" i="1"/>
  <c r="CD17" i="1"/>
  <c r="BN17" i="1"/>
  <c r="AK27" i="1"/>
  <c r="AO27" i="1"/>
  <c r="AS27" i="1"/>
  <c r="AW27" i="1"/>
  <c r="BA27" i="1"/>
  <c r="BE27" i="1"/>
  <c r="BI27" i="1"/>
  <c r="BM27" i="1"/>
  <c r="BQ27" i="1"/>
  <c r="BU27" i="1"/>
  <c r="BY27" i="1"/>
  <c r="CC27" i="1"/>
  <c r="CG27" i="1"/>
  <c r="CK27" i="1"/>
  <c r="AL27" i="1"/>
  <c r="AQ27" i="1"/>
  <c r="AV27" i="1"/>
  <c r="BB27" i="1"/>
  <c r="BG27" i="1"/>
  <c r="BL27" i="1"/>
  <c r="BR27" i="1"/>
  <c r="BW27" i="1"/>
  <c r="CB27" i="1"/>
  <c r="CH27" i="1"/>
  <c r="AH27" i="1"/>
  <c r="AM27" i="1"/>
  <c r="AR27" i="1"/>
  <c r="AX27" i="1"/>
  <c r="BC27" i="1"/>
  <c r="BH27" i="1"/>
  <c r="BN27" i="1"/>
  <c r="BS27" i="1"/>
  <c r="BX27" i="1"/>
  <c r="CD27" i="1"/>
  <c r="CI27" i="1"/>
  <c r="AJ27" i="1"/>
  <c r="AP27" i="1"/>
  <c r="AU27" i="1"/>
  <c r="AZ27" i="1"/>
  <c r="BF27" i="1"/>
  <c r="BK27" i="1"/>
  <c r="BP27" i="1"/>
  <c r="BV27" i="1"/>
  <c r="CA27" i="1"/>
  <c r="CF27" i="1"/>
  <c r="AY27" i="1"/>
  <c r="BT27" i="1"/>
  <c r="AI27" i="1"/>
  <c r="BD27" i="1"/>
  <c r="BZ27" i="1"/>
  <c r="AT27" i="1"/>
  <c r="BO27" i="1"/>
  <c r="CJ27" i="1"/>
  <c r="AN27" i="1"/>
  <c r="BJ27" i="1"/>
  <c r="CE27" i="1"/>
  <c r="AK16" i="1"/>
  <c r="AO16" i="1"/>
  <c r="AS16" i="1"/>
  <c r="AW16" i="1"/>
  <c r="BA16" i="1"/>
  <c r="BE16" i="1"/>
  <c r="BI16" i="1"/>
  <c r="BM16" i="1"/>
  <c r="BQ16" i="1"/>
  <c r="BU16" i="1"/>
  <c r="BY16" i="1"/>
  <c r="CC16" i="1"/>
  <c r="CG16" i="1"/>
  <c r="CK16" i="1"/>
  <c r="AP16" i="1"/>
  <c r="AT16" i="1"/>
  <c r="AX16" i="1"/>
  <c r="BB16" i="1"/>
  <c r="BJ16" i="1"/>
  <c r="BN16" i="1"/>
  <c r="BV16" i="1"/>
  <c r="BZ16" i="1"/>
  <c r="CH16" i="1"/>
  <c r="AH16" i="1"/>
  <c r="BK16" i="1"/>
  <c r="BW16" i="1"/>
  <c r="CA16" i="1"/>
  <c r="AL16" i="1"/>
  <c r="BF16" i="1"/>
  <c r="BR16" i="1"/>
  <c r="CD16" i="1"/>
  <c r="BS16" i="1"/>
  <c r="CE16" i="1"/>
  <c r="AJ16" i="1"/>
  <c r="AR16" i="1"/>
  <c r="AZ16" i="1"/>
  <c r="BH16" i="1"/>
  <c r="BP16" i="1"/>
  <c r="BX16" i="1"/>
  <c r="CF16" i="1"/>
  <c r="AI16" i="1"/>
  <c r="AM16" i="1"/>
  <c r="AQ16" i="1"/>
  <c r="AU16" i="1"/>
  <c r="AY16" i="1"/>
  <c r="BC16" i="1"/>
  <c r="BG16" i="1"/>
  <c r="BO16" i="1"/>
  <c r="CI16" i="1"/>
  <c r="AN16" i="1"/>
  <c r="AV16" i="1"/>
  <c r="BD16" i="1"/>
  <c r="BL16" i="1"/>
  <c r="BT16" i="1"/>
  <c r="CB16" i="1"/>
  <c r="CJ16" i="1"/>
  <c r="AJ20" i="1" l="1"/>
  <c r="AN20" i="1"/>
  <c r="AR20" i="1"/>
  <c r="AV20" i="1"/>
  <c r="AZ20" i="1"/>
  <c r="BD20" i="1"/>
  <c r="BH20" i="1"/>
  <c r="BL20" i="1"/>
  <c r="BP20" i="1"/>
  <c r="BT20" i="1"/>
  <c r="BX20" i="1"/>
  <c r="CB20" i="1"/>
  <c r="CF20" i="1"/>
  <c r="CJ20" i="1"/>
  <c r="AK20" i="1"/>
  <c r="AO20" i="1"/>
  <c r="AS20" i="1"/>
  <c r="AW20" i="1"/>
  <c r="BA20" i="1"/>
  <c r="BE20" i="1"/>
  <c r="BI20" i="1"/>
  <c r="BM20" i="1"/>
  <c r="BQ20" i="1"/>
  <c r="BU20" i="1"/>
  <c r="BY20" i="1"/>
  <c r="CC20" i="1"/>
  <c r="CG20" i="1"/>
  <c r="CK20" i="1"/>
  <c r="AI20" i="1"/>
  <c r="AM20" i="1"/>
  <c r="AQ20" i="1"/>
  <c r="AU20" i="1"/>
  <c r="AY20" i="1"/>
  <c r="BC20" i="1"/>
  <c r="BG20" i="1"/>
  <c r="BK20" i="1"/>
  <c r="BO20" i="1"/>
  <c r="BS20" i="1"/>
  <c r="BW20" i="1"/>
  <c r="CA20" i="1"/>
  <c r="CE20" i="1"/>
  <c r="CI20" i="1"/>
  <c r="AH20" i="1"/>
  <c r="AX20" i="1"/>
  <c r="BN20" i="1"/>
  <c r="CD20" i="1"/>
  <c r="AL20" i="1"/>
  <c r="BB20" i="1"/>
  <c r="BR20" i="1"/>
  <c r="CH20" i="1"/>
  <c r="AT20" i="1"/>
  <c r="BJ20" i="1"/>
  <c r="BZ20" i="1"/>
  <c r="BF20" i="1"/>
  <c r="BV20" i="1"/>
  <c r="AP20" i="1"/>
  <c r="E4" i="1"/>
  <c r="E5" i="1" s="1"/>
  <c r="E8" i="1"/>
  <c r="D83" i="1"/>
  <c r="D84" i="1"/>
  <c r="D85" i="1"/>
  <c r="D86" i="1"/>
  <c r="D87" i="1"/>
  <c r="D88" i="1"/>
  <c r="D89" i="1"/>
  <c r="D90" i="1"/>
  <c r="D91" i="1"/>
  <c r="P16" i="1"/>
  <c r="P17" i="1"/>
  <c r="P18" i="1"/>
  <c r="P19" i="1"/>
  <c r="P20" i="1"/>
  <c r="P21" i="1"/>
  <c r="P22" i="1"/>
  <c r="P23" i="1"/>
  <c r="P24" i="1"/>
  <c r="P25" i="1"/>
  <c r="P26" i="1"/>
  <c r="P27" i="1"/>
  <c r="O16" i="1"/>
  <c r="CP16" i="1" s="1"/>
  <c r="O17" i="1"/>
  <c r="O18" i="1"/>
  <c r="O19" i="1"/>
  <c r="O20" i="1"/>
  <c r="O21" i="1"/>
  <c r="O22" i="1"/>
  <c r="O23" i="1"/>
  <c r="O24" i="1"/>
  <c r="O25" i="1"/>
  <c r="O26" i="1"/>
  <c r="O27" i="1"/>
  <c r="Q16" i="1"/>
  <c r="Q17" i="1"/>
  <c r="Q18" i="1"/>
  <c r="Q19" i="1"/>
  <c r="Q20" i="1"/>
  <c r="Q21" i="1"/>
  <c r="Q22" i="1"/>
  <c r="Q23" i="1"/>
  <c r="Q24" i="1"/>
  <c r="Q25" i="1"/>
  <c r="Q26" i="1"/>
  <c r="Q27" i="1"/>
  <c r="S16" i="1"/>
  <c r="S17" i="1"/>
  <c r="S18" i="1"/>
  <c r="S19" i="1"/>
  <c r="S20" i="1"/>
  <c r="S21" i="1"/>
  <c r="S22" i="1"/>
  <c r="S23" i="1"/>
  <c r="S24" i="1"/>
  <c r="S25" i="1"/>
  <c r="S26" i="1"/>
  <c r="S27" i="1"/>
  <c r="U16" i="1"/>
  <c r="U17" i="1"/>
  <c r="U18" i="1"/>
  <c r="U19" i="1"/>
  <c r="U20" i="1"/>
  <c r="U21" i="1"/>
  <c r="U22" i="1"/>
  <c r="U23" i="1"/>
  <c r="U24" i="1"/>
  <c r="U25" i="1"/>
  <c r="U26" i="1"/>
  <c r="U27" i="1"/>
  <c r="AG17" i="1"/>
  <c r="AG18" i="1"/>
  <c r="AG19" i="1"/>
  <c r="AG20" i="1"/>
  <c r="AG21" i="1"/>
  <c r="AG22" i="1"/>
  <c r="AG23" i="1"/>
  <c r="AG24" i="1"/>
  <c r="AG25" i="1"/>
  <c r="AG26" i="1"/>
  <c r="AG27" i="1"/>
  <c r="C82" i="1"/>
  <c r="W27" i="1"/>
  <c r="W26" i="1"/>
  <c r="W25" i="1"/>
  <c r="W24" i="1"/>
  <c r="W23" i="1"/>
  <c r="W22" i="1"/>
  <c r="W21" i="1"/>
  <c r="W20" i="1"/>
  <c r="W19" i="1"/>
  <c r="W18" i="1"/>
  <c r="W17" i="1"/>
  <c r="W16" i="1"/>
  <c r="AG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AD11" i="1"/>
  <c r="AB11" i="1"/>
  <c r="AA11" i="1"/>
  <c r="Z11" i="1"/>
  <c r="W11" i="1"/>
  <c r="U11" i="1"/>
  <c r="S11" i="1"/>
  <c r="Q11" i="1"/>
  <c r="P11" i="1"/>
  <c r="O11" i="1"/>
  <c r="N11" i="1"/>
  <c r="N16" i="1"/>
  <c r="M16" i="1"/>
  <c r="EP163" i="1"/>
  <c r="EO163" i="1"/>
  <c r="EN163" i="1"/>
  <c r="EM163" i="1"/>
  <c r="EL163" i="1"/>
  <c r="EK163" i="1"/>
  <c r="EJ163" i="1"/>
  <c r="EI163" i="1"/>
  <c r="EH163" i="1"/>
  <c r="EG163" i="1"/>
  <c r="EF163" i="1"/>
  <c r="EE163" i="1"/>
  <c r="ED163" i="1"/>
  <c r="EC163" i="1"/>
  <c r="EB163" i="1"/>
  <c r="EA163" i="1"/>
  <c r="DZ163" i="1"/>
  <c r="DY163" i="1"/>
  <c r="DX163" i="1"/>
  <c r="DW163" i="1"/>
  <c r="DV163" i="1"/>
  <c r="DU163" i="1"/>
  <c r="DT163" i="1"/>
  <c r="DS163" i="1"/>
  <c r="DR163" i="1"/>
  <c r="DQ163" i="1"/>
  <c r="DP163" i="1"/>
  <c r="DO163" i="1"/>
  <c r="DN163" i="1"/>
  <c r="DM163" i="1"/>
  <c r="DL163" i="1"/>
  <c r="DK163" i="1"/>
  <c r="DJ163" i="1"/>
  <c r="DI163" i="1"/>
  <c r="DH163" i="1"/>
  <c r="DG163" i="1"/>
  <c r="DF163" i="1"/>
  <c r="DE163" i="1"/>
  <c r="DD163" i="1"/>
  <c r="DC163" i="1"/>
  <c r="DB163" i="1"/>
  <c r="DA163" i="1"/>
  <c r="CZ163" i="1"/>
  <c r="CY163" i="1"/>
  <c r="CX163" i="1"/>
  <c r="CW163" i="1"/>
  <c r="CV163" i="1"/>
  <c r="CU163" i="1"/>
  <c r="CT163" i="1"/>
  <c r="CS163" i="1"/>
  <c r="CR163" i="1"/>
  <c r="CQ163" i="1"/>
  <c r="CP163" i="1"/>
  <c r="CO163" i="1"/>
  <c r="CN163" i="1"/>
  <c r="CM163" i="1"/>
  <c r="EP158" i="1"/>
  <c r="EO158" i="1"/>
  <c r="EN158" i="1"/>
  <c r="EM158" i="1"/>
  <c r="EL158" i="1"/>
  <c r="EK158" i="1"/>
  <c r="EJ158" i="1"/>
  <c r="EI158" i="1"/>
  <c r="EH158" i="1"/>
  <c r="EG158" i="1"/>
  <c r="EF158" i="1"/>
  <c r="EE158" i="1"/>
  <c r="ED158" i="1"/>
  <c r="EC158" i="1"/>
  <c r="EB158" i="1"/>
  <c r="EA158" i="1"/>
  <c r="DZ158" i="1"/>
  <c r="DY158" i="1"/>
  <c r="DX158" i="1"/>
  <c r="DW158" i="1"/>
  <c r="DV158" i="1"/>
  <c r="DU158" i="1"/>
  <c r="DT158" i="1"/>
  <c r="DS158" i="1"/>
  <c r="DR158" i="1"/>
  <c r="DQ158" i="1"/>
  <c r="DP158" i="1"/>
  <c r="DO158" i="1"/>
  <c r="DN158" i="1"/>
  <c r="DM158" i="1"/>
  <c r="DL158" i="1"/>
  <c r="DK158" i="1"/>
  <c r="DJ158" i="1"/>
  <c r="DI158" i="1"/>
  <c r="DH158" i="1"/>
  <c r="DG158" i="1"/>
  <c r="DF158" i="1"/>
  <c r="DE158" i="1"/>
  <c r="DD158" i="1"/>
  <c r="DC158" i="1"/>
  <c r="DB158" i="1"/>
  <c r="DA158" i="1"/>
  <c r="CZ158" i="1"/>
  <c r="CY158" i="1"/>
  <c r="CX158" i="1"/>
  <c r="CW158" i="1"/>
  <c r="CV158" i="1"/>
  <c r="CU158" i="1"/>
  <c r="CT158" i="1"/>
  <c r="CS158" i="1"/>
  <c r="CR158" i="1"/>
  <c r="CQ158" i="1"/>
  <c r="CP158" i="1"/>
  <c r="CO158" i="1"/>
  <c r="CN158" i="1"/>
  <c r="CM158" i="1"/>
  <c r="CK158" i="1"/>
  <c r="CJ158" i="1"/>
  <c r="CI158" i="1"/>
  <c r="CH158" i="1"/>
  <c r="CG158" i="1"/>
  <c r="CF158" i="1"/>
  <c r="CE158" i="1"/>
  <c r="CD158" i="1"/>
  <c r="CC158" i="1"/>
  <c r="CB158" i="1"/>
  <c r="CA158" i="1"/>
  <c r="BZ158" i="1"/>
  <c r="BY158" i="1"/>
  <c r="BX158" i="1"/>
  <c r="BW158" i="1"/>
  <c r="BV158" i="1"/>
  <c r="BU158" i="1"/>
  <c r="BT158" i="1"/>
  <c r="BS158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I82" i="1"/>
  <c r="I99" i="1" s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E48" i="1"/>
  <c r="A48" i="1"/>
  <c r="CK11" i="1"/>
  <c r="CJ11" i="1"/>
  <c r="CI11" i="1"/>
  <c r="EN11" i="1" s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DP11" i="1" s="1"/>
  <c r="BJ11" i="1"/>
  <c r="BI11" i="1"/>
  <c r="BH11" i="1"/>
  <c r="BG11" i="1"/>
  <c r="BF11" i="1"/>
  <c r="BE11" i="1"/>
  <c r="BD11" i="1"/>
  <c r="BC11" i="1"/>
  <c r="DH11" i="1" s="1"/>
  <c r="BB11" i="1"/>
  <c r="BA11" i="1"/>
  <c r="AZ11" i="1"/>
  <c r="AY11" i="1"/>
  <c r="AX11" i="1"/>
  <c r="AW11" i="1"/>
  <c r="AV11" i="1"/>
  <c r="AU11" i="1"/>
  <c r="CZ11" i="1" s="1"/>
  <c r="AT11" i="1"/>
  <c r="AS11" i="1"/>
  <c r="AR11" i="1"/>
  <c r="AQ11" i="1"/>
  <c r="AP11" i="1"/>
  <c r="AO11" i="1"/>
  <c r="AN11" i="1"/>
  <c r="AM11" i="1"/>
  <c r="CR11" i="1" s="1"/>
  <c r="AL11" i="1"/>
  <c r="AK11" i="1"/>
  <c r="AJ11" i="1"/>
  <c r="AI11" i="1"/>
  <c r="AH11" i="1"/>
  <c r="AG11" i="1"/>
  <c r="Y11" i="1"/>
  <c r="M11" i="1"/>
  <c r="DX11" i="1" l="1"/>
  <c r="CN11" i="1"/>
  <c r="CV11" i="1"/>
  <c r="DD11" i="1"/>
  <c r="DT11" i="1"/>
  <c r="EB11" i="1"/>
  <c r="EJ11" i="1"/>
  <c r="EF11" i="1"/>
  <c r="DL11" i="1"/>
  <c r="F36" i="1"/>
  <c r="D82" i="1"/>
  <c r="C105" i="1"/>
  <c r="C26" i="1"/>
  <c r="C12" i="1"/>
  <c r="E6" i="1"/>
  <c r="E7" i="1" s="1"/>
  <c r="CO11" i="1"/>
  <c r="CS11" i="1"/>
  <c r="CW11" i="1"/>
  <c r="DA11" i="1"/>
  <c r="DE11" i="1"/>
  <c r="DI11" i="1"/>
  <c r="DM11" i="1"/>
  <c r="DQ11" i="1"/>
  <c r="DU11" i="1"/>
  <c r="DY11" i="1"/>
  <c r="EC11" i="1"/>
  <c r="EG11" i="1"/>
  <c r="EK11" i="1"/>
  <c r="EO11" i="1"/>
  <c r="T11" i="1"/>
  <c r="CM23" i="1"/>
  <c r="CM19" i="1"/>
  <c r="V11" i="1"/>
  <c r="EO25" i="1"/>
  <c r="EO21" i="1"/>
  <c r="EO17" i="1"/>
  <c r="EM25" i="1"/>
  <c r="EM21" i="1"/>
  <c r="EK21" i="1"/>
  <c r="EK17" i="1"/>
  <c r="DZ11" i="1"/>
  <c r="CP11" i="1"/>
  <c r="CT11" i="1"/>
  <c r="CX11" i="1"/>
  <c r="DB11" i="1"/>
  <c r="DF11" i="1"/>
  <c r="DJ11" i="1"/>
  <c r="DN11" i="1"/>
  <c r="DR11" i="1"/>
  <c r="DV11" i="1"/>
  <c r="ED11" i="1"/>
  <c r="EH11" i="1"/>
  <c r="EL11" i="1"/>
  <c r="EP11" i="1"/>
  <c r="CM11" i="1"/>
  <c r="CQ11" i="1"/>
  <c r="CU11" i="1"/>
  <c r="CY11" i="1"/>
  <c r="DC11" i="1"/>
  <c r="DG11" i="1"/>
  <c r="DK11" i="1"/>
  <c r="DO11" i="1"/>
  <c r="DS11" i="1"/>
  <c r="DW11" i="1"/>
  <c r="EA11" i="1"/>
  <c r="EE11" i="1"/>
  <c r="EI11" i="1"/>
  <c r="EM11" i="1"/>
  <c r="EN21" i="1"/>
  <c r="EL25" i="1"/>
  <c r="EK19" i="1"/>
  <c r="EN25" i="1"/>
  <c r="CM25" i="1"/>
  <c r="CM17" i="1"/>
  <c r="EF25" i="1"/>
  <c r="ED25" i="1"/>
  <c r="DZ25" i="1"/>
  <c r="DZ17" i="1"/>
  <c r="DK27" i="1"/>
  <c r="DK19" i="1"/>
  <c r="DJ25" i="1"/>
  <c r="DJ17" i="1"/>
  <c r="DI27" i="1"/>
  <c r="DI23" i="1"/>
  <c r="DH25" i="1"/>
  <c r="DH21" i="1"/>
  <c r="DH17" i="1"/>
  <c r="EE16" i="1"/>
  <c r="DQ21" i="1"/>
  <c r="DG25" i="1"/>
  <c r="DG21" i="1"/>
  <c r="DG17" i="1"/>
  <c r="DB27" i="1"/>
  <c r="DB19" i="1"/>
  <c r="CP19" i="1"/>
  <c r="V27" i="1"/>
  <c r="V19" i="1"/>
  <c r="EM20" i="1"/>
  <c r="EM16" i="1"/>
  <c r="CM22" i="1"/>
  <c r="T27" i="1"/>
  <c r="T23" i="1"/>
  <c r="EP24" i="1"/>
  <c r="EP20" i="1"/>
  <c r="CM20" i="1"/>
  <c r="EN20" i="1"/>
  <c r="EN16" i="1"/>
  <c r="ED22" i="1"/>
  <c r="EC16" i="1"/>
  <c r="DV26" i="1"/>
  <c r="DV22" i="1"/>
  <c r="R20" i="1"/>
  <c r="EL20" i="1"/>
  <c r="EL16" i="1"/>
  <c r="EK22" i="1"/>
  <c r="EK18" i="1"/>
  <c r="EJ24" i="1"/>
  <c r="DG16" i="1"/>
  <c r="DL26" i="1"/>
  <c r="DY19" i="1"/>
  <c r="EP21" i="1"/>
  <c r="EP17" i="1"/>
  <c r="DX17" i="1"/>
  <c r="DV25" i="1"/>
  <c r="DV21" i="1"/>
  <c r="DU19" i="1"/>
  <c r="DT21" i="1"/>
  <c r="DT17" i="1"/>
  <c r="DP19" i="1"/>
  <c r="DO25" i="1"/>
  <c r="DO21" i="1"/>
  <c r="DO17" i="1"/>
  <c r="DN27" i="1"/>
  <c r="EI19" i="1"/>
  <c r="EB25" i="1"/>
  <c r="EB21" i="1"/>
  <c r="EB17" i="1"/>
  <c r="DY17" i="1"/>
  <c r="DM25" i="1"/>
  <c r="DM21" i="1"/>
  <c r="DM17" i="1"/>
  <c r="DL23" i="1"/>
  <c r="DD25" i="1"/>
  <c r="DD21" i="1"/>
  <c r="DD17" i="1"/>
  <c r="EJ25" i="1"/>
  <c r="EJ21" i="1"/>
  <c r="EJ17" i="1"/>
  <c r="EI25" i="1"/>
  <c r="EI21" i="1"/>
  <c r="EH25" i="1"/>
  <c r="EH21" i="1"/>
  <c r="EG25" i="1"/>
  <c r="EG21" i="1"/>
  <c r="EE27" i="1"/>
  <c r="EE23" i="1"/>
  <c r="EA25" i="1"/>
  <c r="EA21" i="1"/>
  <c r="EA17" i="1"/>
  <c r="DY27" i="1"/>
  <c r="DY23" i="1"/>
  <c r="DX27" i="1"/>
  <c r="DX23" i="1"/>
  <c r="DW25" i="1"/>
  <c r="DW21" i="1"/>
  <c r="DW17" i="1"/>
  <c r="DS25" i="1"/>
  <c r="DS21" i="1"/>
  <c r="CY27" i="1"/>
  <c r="CY23" i="1"/>
  <c r="CY19" i="1"/>
  <c r="CQ19" i="1"/>
  <c r="EC25" i="1"/>
  <c r="EC21" i="1"/>
  <c r="DZ23" i="1"/>
  <c r="DZ19" i="1"/>
  <c r="DR27" i="1"/>
  <c r="R11" i="1"/>
  <c r="DE25" i="1"/>
  <c r="DE21" i="1"/>
  <c r="DE17" i="1"/>
  <c r="CX27" i="1"/>
  <c r="CX23" i="1"/>
  <c r="CT25" i="1"/>
  <c r="CT21" i="1"/>
  <c r="CT17" i="1"/>
  <c r="CN20" i="1"/>
  <c r="R22" i="1"/>
  <c r="V18" i="1"/>
  <c r="V22" i="1"/>
  <c r="AC11" i="1"/>
  <c r="V26" i="1"/>
  <c r="T22" i="1"/>
  <c r="EK16" i="1"/>
  <c r="EI16" i="1"/>
  <c r="EH18" i="1"/>
  <c r="DR18" i="1"/>
  <c r="DP26" i="1"/>
  <c r="DP22" i="1"/>
  <c r="DP18" i="1"/>
  <c r="F40" i="1"/>
  <c r="T26" i="1"/>
  <c r="CU27" i="1"/>
  <c r="DX21" i="1"/>
  <c r="EJ19" i="1"/>
  <c r="R26" i="1"/>
  <c r="R18" i="1"/>
  <c r="V25" i="1"/>
  <c r="V21" i="1"/>
  <c r="CM27" i="1"/>
  <c r="CM21" i="1"/>
  <c r="T25" i="1"/>
  <c r="EP27" i="1"/>
  <c r="EL27" i="1"/>
  <c r="EL23" i="1"/>
  <c r="EK27" i="1"/>
  <c r="EJ27" i="1"/>
  <c r="EJ23" i="1"/>
  <c r="EI27" i="1"/>
  <c r="EI17" i="1"/>
  <c r="EG27" i="1"/>
  <c r="EG19" i="1"/>
  <c r="EC27" i="1"/>
  <c r="EC19" i="1"/>
  <c r="EB27" i="1"/>
  <c r="EA27" i="1"/>
  <c r="DZ27" i="1"/>
  <c r="DZ21" i="1"/>
  <c r="DX19" i="1"/>
  <c r="DW27" i="1"/>
  <c r="DN17" i="1"/>
  <c r="DK25" i="1"/>
  <c r="DK21" i="1"/>
  <c r="DK17" i="1"/>
  <c r="CZ25" i="1"/>
  <c r="CZ21" i="1"/>
  <c r="CZ17" i="1"/>
  <c r="CN27" i="1"/>
  <c r="CN19" i="1"/>
  <c r="CN17" i="1"/>
  <c r="V17" i="1"/>
  <c r="AP148" i="1"/>
  <c r="R21" i="1"/>
  <c r="EP23" i="1"/>
  <c r="EP19" i="1"/>
  <c r="EO27" i="1"/>
  <c r="EO23" i="1"/>
  <c r="EO19" i="1"/>
  <c r="EN27" i="1"/>
  <c r="EN23" i="1"/>
  <c r="EM27" i="1"/>
  <c r="EM23" i="1"/>
  <c r="EH27" i="1"/>
  <c r="EH23" i="1"/>
  <c r="EH19" i="1"/>
  <c r="EF27" i="1"/>
  <c r="EF23" i="1"/>
  <c r="EF19" i="1"/>
  <c r="EE25" i="1"/>
  <c r="EE21" i="1"/>
  <c r="ED27" i="1"/>
  <c r="ED23" i="1"/>
  <c r="ED19" i="1"/>
  <c r="EB19" i="1"/>
  <c r="EA23" i="1"/>
  <c r="EA19" i="1"/>
  <c r="DY25" i="1"/>
  <c r="DX25" i="1"/>
  <c r="DW19" i="1"/>
  <c r="DP25" i="1"/>
  <c r="DM27" i="1"/>
  <c r="DM23" i="1"/>
  <c r="DL25" i="1"/>
  <c r="DL21" i="1"/>
  <c r="DL17" i="1"/>
  <c r="DE27" i="1"/>
  <c r="DE19" i="1"/>
  <c r="DC25" i="1"/>
  <c r="DC21" i="1"/>
  <c r="DC17" i="1"/>
  <c r="DA23" i="1"/>
  <c r="DA19" i="1"/>
  <c r="CX21" i="1"/>
  <c r="CX17" i="1"/>
  <c r="DW23" i="1"/>
  <c r="DV23" i="1"/>
  <c r="DV19" i="1"/>
  <c r="DU21" i="1"/>
  <c r="DU17" i="1"/>
  <c r="DT27" i="1"/>
  <c r="DT23" i="1"/>
  <c r="DS23" i="1"/>
  <c r="DS19" i="1"/>
  <c r="DR21" i="1"/>
  <c r="DR17" i="1"/>
  <c r="DQ27" i="1"/>
  <c r="DQ23" i="1"/>
  <c r="DO27" i="1"/>
  <c r="DN25" i="1"/>
  <c r="DN21" i="1"/>
  <c r="DJ23" i="1"/>
  <c r="DJ19" i="1"/>
  <c r="DI25" i="1"/>
  <c r="DI21" i="1"/>
  <c r="DI17" i="1"/>
  <c r="DH19" i="1"/>
  <c r="DB25" i="1"/>
  <c r="DB21" i="1"/>
  <c r="DB17" i="1"/>
  <c r="CW19" i="1"/>
  <c r="CV27" i="1"/>
  <c r="CV23" i="1"/>
  <c r="CU23" i="1"/>
  <c r="CU19" i="1"/>
  <c r="CR23" i="1"/>
  <c r="CR19" i="1"/>
  <c r="EJ22" i="1"/>
  <c r="DB20" i="1"/>
  <c r="CM18" i="1"/>
  <c r="CM16" i="1"/>
  <c r="DG27" i="1"/>
  <c r="DG19" i="1"/>
  <c r="DF25" i="1"/>
  <c r="DF21" i="1"/>
  <c r="DD27" i="1"/>
  <c r="DC27" i="1"/>
  <c r="DC23" i="1"/>
  <c r="CZ23" i="1"/>
  <c r="CY21" i="1"/>
  <c r="CY17" i="1"/>
  <c r="CP24" i="1"/>
  <c r="F38" i="1"/>
  <c r="AC15" i="1"/>
  <c r="DR26" i="1"/>
  <c r="EO26" i="1"/>
  <c r="EL22" i="1"/>
  <c r="EI22" i="1"/>
  <c r="EH20" i="1"/>
  <c r="EG22" i="1"/>
  <c r="EC26" i="1"/>
  <c r="EB20" i="1"/>
  <c r="DV24" i="1"/>
  <c r="DR24" i="1"/>
  <c r="DT24" i="1"/>
  <c r="CO24" i="1"/>
  <c r="T19" i="1"/>
  <c r="EN26" i="1"/>
  <c r="EN22" i="1"/>
  <c r="EM26" i="1"/>
  <c r="EL26" i="1"/>
  <c r="EH24" i="1"/>
  <c r="EF24" i="1"/>
  <c r="EB24" i="1"/>
  <c r="CO20" i="1"/>
  <c r="DA20" i="1"/>
  <c r="T18" i="1"/>
  <c r="R23" i="1"/>
  <c r="EO22" i="1"/>
  <c r="EO18" i="1"/>
  <c r="EF20" i="1"/>
  <c r="EE18" i="1"/>
  <c r="DY16" i="1"/>
  <c r="EG26" i="1"/>
  <c r="ED26" i="1"/>
  <c r="EC24" i="1"/>
  <c r="DJ16" i="1"/>
  <c r="EE26" i="1"/>
  <c r="EE22" i="1"/>
  <c r="EA24" i="1"/>
  <c r="EA20" i="1"/>
  <c r="DX20" i="1"/>
  <c r="DB24" i="1"/>
  <c r="CY24" i="1"/>
  <c r="DI24" i="1"/>
  <c r="DI20" i="1"/>
  <c r="V20" i="1"/>
  <c r="DF18" i="1"/>
  <c r="DB18" i="1"/>
  <c r="DH27" i="1"/>
  <c r="DE23" i="1"/>
  <c r="CO19" i="1"/>
  <c r="CR22" i="1"/>
  <c r="DC22" i="1"/>
  <c r="DU22" i="1"/>
  <c r="DD22" i="1"/>
  <c r="CN22" i="1"/>
  <c r="CQ16" i="1"/>
  <c r="CS24" i="1"/>
  <c r="CN24" i="1"/>
  <c r="EM22" i="1"/>
  <c r="EJ26" i="1"/>
  <c r="EI24" i="1"/>
  <c r="EI18" i="1"/>
  <c r="EH26" i="1"/>
  <c r="EG24" i="1"/>
  <c r="EF16" i="1"/>
  <c r="EE24" i="1"/>
  <c r="EC22" i="1"/>
  <c r="EB16" i="1"/>
  <c r="EA26" i="1"/>
  <c r="DZ26" i="1"/>
  <c r="DY22" i="1"/>
  <c r="DW18" i="1"/>
  <c r="DT20" i="1"/>
  <c r="DT16" i="1"/>
  <c r="DR20" i="1"/>
  <c r="DK18" i="1"/>
  <c r="DG24" i="1"/>
  <c r="CR26" i="1"/>
  <c r="DS26" i="1"/>
  <c r="CR24" i="1"/>
  <c r="DQ24" i="1"/>
  <c r="DN24" i="1"/>
  <c r="ED24" i="1"/>
  <c r="CN18" i="1"/>
  <c r="DQ18" i="1"/>
  <c r="DT18" i="1"/>
  <c r="ED18" i="1"/>
  <c r="EG18" i="1"/>
  <c r="CR18" i="1"/>
  <c r="CO16" i="1"/>
  <c r="DQ16" i="1"/>
  <c r="CP22" i="1"/>
  <c r="CT16" i="1"/>
  <c r="CN16" i="1"/>
  <c r="DM22" i="1"/>
  <c r="EP22" i="1"/>
  <c r="EO20" i="1"/>
  <c r="EO16" i="1"/>
  <c r="EM24" i="1"/>
  <c r="EM18" i="1"/>
  <c r="EL24" i="1"/>
  <c r="EL18" i="1"/>
  <c r="EK24" i="1"/>
  <c r="EK20" i="1"/>
  <c r="EG20" i="1"/>
  <c r="EG16" i="1"/>
  <c r="EF22" i="1"/>
  <c r="EF18" i="1"/>
  <c r="ED20" i="1"/>
  <c r="ED16" i="1"/>
  <c r="EC18" i="1"/>
  <c r="EB26" i="1"/>
  <c r="EA22" i="1"/>
  <c r="DZ22" i="1"/>
  <c r="DX24" i="1"/>
  <c r="DT26" i="1"/>
  <c r="DS16" i="1"/>
  <c r="DQ26" i="1"/>
  <c r="DE24" i="1"/>
  <c r="DD24" i="1"/>
  <c r="DC24" i="1"/>
  <c r="DC20" i="1"/>
  <c r="DC16" i="1"/>
  <c r="DA26" i="1"/>
  <c r="DA22" i="1"/>
  <c r="DA18" i="1"/>
  <c r="CZ20" i="1"/>
  <c r="CY18" i="1"/>
  <c r="DQ20" i="1"/>
  <c r="DP20" i="1"/>
  <c r="DM24" i="1"/>
  <c r="DM20" i="1"/>
  <c r="DL20" i="1"/>
  <c r="DJ22" i="1"/>
  <c r="DG22" i="1"/>
  <c r="DE16" i="1"/>
  <c r="DA16" i="1"/>
  <c r="CT24" i="1"/>
  <c r="CP26" i="1"/>
  <c r="R16" i="1"/>
  <c r="R27" i="1"/>
  <c r="EP26" i="1"/>
  <c r="EN24" i="1"/>
  <c r="EN18" i="1"/>
  <c r="EK26" i="1"/>
  <c r="EJ18" i="1"/>
  <c r="EH22" i="1"/>
  <c r="EH16" i="1"/>
  <c r="EF26" i="1"/>
  <c r="EE20" i="1"/>
  <c r="EB18" i="1"/>
  <c r="EA18" i="1"/>
  <c r="DZ16" i="1"/>
  <c r="DY26" i="1"/>
  <c r="DX26" i="1"/>
  <c r="DW16" i="1"/>
  <c r="DU24" i="1"/>
  <c r="DS22" i="1"/>
  <c r="DO24" i="1"/>
  <c r="DO20" i="1"/>
  <c r="DH22" i="1"/>
  <c r="DH18" i="1"/>
  <c r="DE22" i="1"/>
  <c r="V23" i="1"/>
  <c r="CM24" i="1"/>
  <c r="T24" i="1"/>
  <c r="T17" i="1"/>
  <c r="R25" i="1"/>
  <c r="R19" i="1"/>
  <c r="EP25" i="1"/>
  <c r="EN19" i="1"/>
  <c r="EM19" i="1"/>
  <c r="EL21" i="1"/>
  <c r="EK23" i="1"/>
  <c r="EI23" i="1"/>
  <c r="EI20" i="1"/>
  <c r="ED21" i="1"/>
  <c r="EC23" i="1"/>
  <c r="EC20" i="1"/>
  <c r="EB22" i="1"/>
  <c r="DZ24" i="1"/>
  <c r="DZ18" i="1"/>
  <c r="DY24" i="1"/>
  <c r="DY21" i="1"/>
  <c r="DX22" i="1"/>
  <c r="DV20" i="1"/>
  <c r="DV16" i="1"/>
  <c r="DU27" i="1"/>
  <c r="DU23" i="1"/>
  <c r="DU20" i="1"/>
  <c r="DS27" i="1"/>
  <c r="DS24" i="1"/>
  <c r="DR23" i="1"/>
  <c r="DR16" i="1"/>
  <c r="DQ25" i="1"/>
  <c r="DQ22" i="1"/>
  <c r="DP23" i="1"/>
  <c r="DP17" i="1"/>
  <c r="DO19" i="1"/>
  <c r="DN26" i="1"/>
  <c r="DN23" i="1"/>
  <c r="DN19" i="1"/>
  <c r="DN16" i="1"/>
  <c r="DM26" i="1"/>
  <c r="DM19" i="1"/>
  <c r="DM16" i="1"/>
  <c r="DL19" i="1"/>
  <c r="DL16" i="1"/>
  <c r="DK26" i="1"/>
  <c r="DK23" i="1"/>
  <c r="DK16" i="1"/>
  <c r="DJ21" i="1"/>
  <c r="DH24" i="1"/>
  <c r="DG26" i="1"/>
  <c r="DG23" i="1"/>
  <c r="DG18" i="1"/>
  <c r="DF23" i="1"/>
  <c r="DF19" i="1"/>
  <c r="DF16" i="1"/>
  <c r="DE26" i="1"/>
  <c r="DE18" i="1"/>
  <c r="DD18" i="1"/>
  <c r="DA24" i="1"/>
  <c r="DA17" i="1"/>
  <c r="CZ27" i="1"/>
  <c r="CZ24" i="1"/>
  <c r="CY20" i="1"/>
  <c r="CW27" i="1"/>
  <c r="CW23" i="1"/>
  <c r="DU26" i="1"/>
  <c r="DS18" i="1"/>
  <c r="DR22" i="1"/>
  <c r="DP16" i="1"/>
  <c r="DO22" i="1"/>
  <c r="DO18" i="1"/>
  <c r="DN22" i="1"/>
  <c r="DN18" i="1"/>
  <c r="DM18" i="1"/>
  <c r="DL22" i="1"/>
  <c r="DJ26" i="1"/>
  <c r="DG20" i="1"/>
  <c r="DF26" i="1"/>
  <c r="DE20" i="1"/>
  <c r="DB22" i="1"/>
  <c r="CZ26" i="1"/>
  <c r="CY26" i="1"/>
  <c r="CX24" i="1"/>
  <c r="CX18" i="1"/>
  <c r="CW26" i="1"/>
  <c r="CU16" i="1"/>
  <c r="CR16" i="1"/>
  <c r="CO25" i="1"/>
  <c r="CS25" i="1"/>
  <c r="CQ23" i="1"/>
  <c r="CT23" i="1"/>
  <c r="DH23" i="1"/>
  <c r="CQ17" i="1"/>
  <c r="CU17" i="1"/>
  <c r="DW26" i="1"/>
  <c r="DW20" i="1"/>
  <c r="DV27" i="1"/>
  <c r="DV17" i="1"/>
  <c r="DU25" i="1"/>
  <c r="DT25" i="1"/>
  <c r="DT22" i="1"/>
  <c r="DT19" i="1"/>
  <c r="DS20" i="1"/>
  <c r="DS17" i="1"/>
  <c r="DR25" i="1"/>
  <c r="DP27" i="1"/>
  <c r="DP24" i="1"/>
  <c r="DP21" i="1"/>
  <c r="DO26" i="1"/>
  <c r="DO23" i="1"/>
  <c r="DO16" i="1"/>
  <c r="DL27" i="1"/>
  <c r="DL24" i="1"/>
  <c r="DL18" i="1"/>
  <c r="DK24" i="1"/>
  <c r="DJ27" i="1"/>
  <c r="DJ24" i="1"/>
  <c r="DJ18" i="1"/>
  <c r="DI26" i="1"/>
  <c r="DI22" i="1"/>
  <c r="DI19" i="1"/>
  <c r="DI16" i="1"/>
  <c r="DH20" i="1"/>
  <c r="DF27" i="1"/>
  <c r="DF17" i="1"/>
  <c r="DD16" i="1"/>
  <c r="DC26" i="1"/>
  <c r="DC19" i="1"/>
  <c r="DB16" i="1"/>
  <c r="DA27" i="1"/>
  <c r="CX25" i="1"/>
  <c r="CX19" i="1"/>
  <c r="CW17" i="1"/>
  <c r="CV26" i="1"/>
  <c r="CV22" i="1"/>
  <c r="CU26" i="1"/>
  <c r="CU22" i="1"/>
  <c r="CR25" i="1"/>
  <c r="CP23" i="1"/>
  <c r="DH26" i="1"/>
  <c r="DF24" i="1"/>
  <c r="DD26" i="1"/>
  <c r="DD23" i="1"/>
  <c r="DD20" i="1"/>
  <c r="DC18" i="1"/>
  <c r="DB26" i="1"/>
  <c r="DB23" i="1"/>
  <c r="DA25" i="1"/>
  <c r="CZ19" i="1"/>
  <c r="CZ16" i="1"/>
  <c r="CY25" i="1"/>
  <c r="CY22" i="1"/>
  <c r="CW25" i="1"/>
  <c r="CW21" i="1"/>
  <c r="CV16" i="1"/>
  <c r="CU25" i="1"/>
  <c r="CU21" i="1"/>
  <c r="CS22" i="1"/>
  <c r="CQ25" i="1"/>
  <c r="CO27" i="1"/>
  <c r="CO23" i="1"/>
  <c r="CX26" i="1"/>
  <c r="CX16" i="1"/>
  <c r="CW24" i="1"/>
  <c r="CW20" i="1"/>
  <c r="CV24" i="1"/>
  <c r="CV20" i="1"/>
  <c r="CT27" i="1"/>
  <c r="CS26" i="1"/>
  <c r="CS23" i="1"/>
  <c r="CS19" i="1"/>
  <c r="CQ24" i="1"/>
  <c r="CO26" i="1"/>
  <c r="CV25" i="1"/>
  <c r="CV21" i="1"/>
  <c r="CV17" i="1"/>
  <c r="CU24" i="1"/>
  <c r="CU18" i="1"/>
  <c r="CT26" i="1"/>
  <c r="CT19" i="1"/>
  <c r="CS17" i="1"/>
  <c r="CQ26" i="1"/>
  <c r="CP27" i="1"/>
  <c r="CP20" i="1"/>
  <c r="V24" i="1"/>
  <c r="R24" i="1"/>
  <c r="T20" i="1"/>
  <c r="T16" i="1"/>
  <c r="DF20" i="1"/>
  <c r="CZ22" i="1"/>
  <c r="CY16" i="1"/>
  <c r="CW22" i="1"/>
  <c r="CS16" i="1"/>
  <c r="CR20" i="1"/>
  <c r="CX22" i="1"/>
  <c r="CW18" i="1"/>
  <c r="CS20" i="1"/>
  <c r="CO18" i="1"/>
  <c r="CX20" i="1"/>
  <c r="CW16" i="1"/>
  <c r="CV18" i="1"/>
  <c r="CT22" i="1"/>
  <c r="CQ22" i="1"/>
  <c r="CO22" i="1"/>
  <c r="CN25" i="1"/>
  <c r="CQ20" i="1"/>
  <c r="CN23" i="1"/>
  <c r="CU20" i="1"/>
  <c r="CT20" i="1"/>
  <c r="CP25" i="1"/>
  <c r="CO21" i="1"/>
  <c r="CN26" i="1"/>
  <c r="AQ151" i="1"/>
  <c r="E25" i="1"/>
  <c r="E24" i="1"/>
  <c r="C17" i="1"/>
  <c r="BJ153" i="1"/>
  <c r="BJ159" i="1" s="1"/>
  <c r="AW148" i="1"/>
  <c r="AS153" i="1"/>
  <c r="AL148" i="1"/>
  <c r="AP153" i="1"/>
  <c r="CF148" i="1"/>
  <c r="CF161" i="1" s="1"/>
  <c r="BG148" i="1"/>
  <c r="AN151" i="1"/>
  <c r="C14" i="1"/>
  <c r="BT148" i="1"/>
  <c r="BK153" i="1"/>
  <c r="BK160" i="1" s="1"/>
  <c r="BG153" i="1"/>
  <c r="BC148" i="1"/>
  <c r="BA153" i="1"/>
  <c r="AU148" i="1"/>
  <c r="AX148" i="1"/>
  <c r="CF151" i="1"/>
  <c r="AM148" i="1"/>
  <c r="BJ149" i="1"/>
  <c r="AM153" i="1"/>
  <c r="BE149" i="1"/>
  <c r="AX153" i="1"/>
  <c r="CD150" i="1"/>
  <c r="AS150" i="1"/>
  <c r="BB151" i="1"/>
  <c r="E18" i="1"/>
  <c r="BB149" i="1"/>
  <c r="BJ151" i="1"/>
  <c r="E29" i="1"/>
  <c r="E17" i="1"/>
  <c r="C16" i="1"/>
  <c r="AS148" i="1"/>
  <c r="AX151" i="1"/>
  <c r="CF153" i="1"/>
  <c r="CF159" i="1" s="1"/>
  <c r="AL153" i="1"/>
  <c r="BY150" i="1"/>
  <c r="AR150" i="1"/>
  <c r="BL149" i="1"/>
  <c r="BN148" i="1"/>
  <c r="BN161" i="1" s="1"/>
  <c r="AL151" i="1"/>
  <c r="C28" i="1"/>
  <c r="E13" i="1"/>
  <c r="AV149" i="1"/>
  <c r="AU151" i="1"/>
  <c r="C23" i="1"/>
  <c r="BV153" i="1"/>
  <c r="BV159" i="1" s="1"/>
  <c r="E15" i="1"/>
  <c r="AH153" i="1"/>
  <c r="C48" i="1" s="1"/>
  <c r="EU14" i="1" s="1"/>
  <c r="AP149" i="1"/>
  <c r="C24" i="1"/>
  <c r="F24" i="1" s="1"/>
  <c r="C13" i="1"/>
  <c r="F13" i="1" s="1"/>
  <c r="C25" i="1"/>
  <c r="F25" i="1" s="1"/>
  <c r="BD148" i="1"/>
  <c r="AH151" i="1"/>
  <c r="CH151" i="1"/>
  <c r="BA148" i="1"/>
  <c r="AK153" i="1"/>
  <c r="EP18" i="1"/>
  <c r="CK153" i="1"/>
  <c r="CK149" i="1"/>
  <c r="CK151" i="1"/>
  <c r="EJ20" i="1"/>
  <c r="CE150" i="1"/>
  <c r="CE148" i="1"/>
  <c r="CE161" i="1" s="1"/>
  <c r="CE151" i="1"/>
  <c r="CE149" i="1"/>
  <c r="BV150" i="1"/>
  <c r="BP149" i="1"/>
  <c r="BX150" i="1"/>
  <c r="DQ19" i="1"/>
  <c r="BL151" i="1"/>
  <c r="BL153" i="1"/>
  <c r="BI149" i="1"/>
  <c r="AO153" i="1"/>
  <c r="AO148" i="1"/>
  <c r="AO150" i="1"/>
  <c r="AO151" i="1"/>
  <c r="AO149" i="1"/>
  <c r="AJ149" i="1"/>
  <c r="AI153" i="1"/>
  <c r="AI151" i="1"/>
  <c r="AI150" i="1"/>
  <c r="AI148" i="1"/>
  <c r="AI149" i="1"/>
  <c r="EO24" i="1"/>
  <c r="CJ153" i="1"/>
  <c r="CJ148" i="1"/>
  <c r="CJ161" i="1" s="1"/>
  <c r="CJ151" i="1"/>
  <c r="CH153" i="1"/>
  <c r="CH149" i="1"/>
  <c r="EL19" i="1"/>
  <c r="CG149" i="1"/>
  <c r="CG150" i="1"/>
  <c r="CG148" i="1"/>
  <c r="CG161" i="1" s="1"/>
  <c r="CC150" i="1"/>
  <c r="AZ150" i="1"/>
  <c r="DD19" i="1"/>
  <c r="AY153" i="1"/>
  <c r="AY148" i="1"/>
  <c r="AY150" i="1"/>
  <c r="AY151" i="1"/>
  <c r="ED17" i="1"/>
  <c r="BY151" i="1"/>
  <c r="BY148" i="1"/>
  <c r="BY161" i="1" s="1"/>
  <c r="BY149" i="1"/>
  <c r="BY153" i="1"/>
  <c r="BO151" i="1"/>
  <c r="BX148" i="1"/>
  <c r="T21" i="1"/>
  <c r="AV150" i="1"/>
  <c r="AL150" i="1"/>
  <c r="AU150" i="1"/>
  <c r="BD150" i="1"/>
  <c r="AQ150" i="1"/>
  <c r="AW150" i="1"/>
  <c r="AP150" i="1"/>
  <c r="AN150" i="1"/>
  <c r="BJ150" i="1"/>
  <c r="CF150" i="1"/>
  <c r="BR150" i="1"/>
  <c r="AX150" i="1"/>
  <c r="EF21" i="1"/>
  <c r="CA151" i="1"/>
  <c r="CA149" i="1"/>
  <c r="BW153" i="1"/>
  <c r="CI148" i="1"/>
  <c r="CI161" i="1" s="1"/>
  <c r="AY149" i="1"/>
  <c r="CM26" i="1"/>
  <c r="AH148" i="1"/>
  <c r="AH149" i="1"/>
  <c r="R17" i="1"/>
  <c r="AM149" i="1"/>
  <c r="AL149" i="1"/>
  <c r="BA149" i="1"/>
  <c r="AX149" i="1"/>
  <c r="AS149" i="1"/>
  <c r="BV149" i="1"/>
  <c r="BG149" i="1"/>
  <c r="AU149" i="1"/>
  <c r="AR149" i="1"/>
  <c r="AK149" i="1"/>
  <c r="EN17" i="1"/>
  <c r="CI149" i="1"/>
  <c r="CI150" i="1"/>
  <c r="CI153" i="1"/>
  <c r="CI151" i="1"/>
  <c r="EI26" i="1"/>
  <c r="CD148" i="1"/>
  <c r="CD161" i="1" s="1"/>
  <c r="EH17" i="1"/>
  <c r="CC151" i="1"/>
  <c r="CC149" i="1"/>
  <c r="CC148" i="1"/>
  <c r="CC161" i="1" s="1"/>
  <c r="CC153" i="1"/>
  <c r="CB149" i="1"/>
  <c r="DZ20" i="1"/>
  <c r="BU148" i="1"/>
  <c r="BU161" i="1" s="1"/>
  <c r="BU153" i="1"/>
  <c r="BU151" i="1"/>
  <c r="BU149" i="1"/>
  <c r="BU150" i="1"/>
  <c r="DY20" i="1"/>
  <c r="BT150" i="1"/>
  <c r="BQ151" i="1"/>
  <c r="BK151" i="1"/>
  <c r="BK149" i="1"/>
  <c r="BH150" i="1"/>
  <c r="BH153" i="1"/>
  <c r="BH148" i="1"/>
  <c r="BH151" i="1"/>
  <c r="BH149" i="1"/>
  <c r="E75" i="1" s="1"/>
  <c r="DK22" i="1"/>
  <c r="BF150" i="1"/>
  <c r="BF148" i="1"/>
  <c r="BE151" i="1"/>
  <c r="EK25" i="1"/>
  <c r="CF149" i="1"/>
  <c r="EG23" i="1"/>
  <c r="CB151" i="1"/>
  <c r="EE19" i="1"/>
  <c r="BZ151" i="1"/>
  <c r="BZ149" i="1"/>
  <c r="BZ148" i="1"/>
  <c r="BZ161" i="1" s="1"/>
  <c r="DX18" i="1"/>
  <c r="BS150" i="1"/>
  <c r="BS148" i="1"/>
  <c r="BS161" i="1" s="1"/>
  <c r="DW24" i="1"/>
  <c r="BR151" i="1"/>
  <c r="BR149" i="1"/>
  <c r="BQ153" i="1"/>
  <c r="DU18" i="1"/>
  <c r="BP151" i="1"/>
  <c r="BN150" i="1"/>
  <c r="BM148" i="1"/>
  <c r="BM149" i="1"/>
  <c r="EC17" i="1"/>
  <c r="BX153" i="1"/>
  <c r="BX151" i="1"/>
  <c r="BX149" i="1"/>
  <c r="EB23" i="1"/>
  <c r="BW151" i="1"/>
  <c r="BW149" i="1"/>
  <c r="BV148" i="1"/>
  <c r="BV161" i="1" s="1"/>
  <c r="AT151" i="1"/>
  <c r="AP151" i="1"/>
  <c r="AJ148" i="1"/>
  <c r="AK150" i="1"/>
  <c r="AR148" i="1"/>
  <c r="BO150" i="1"/>
  <c r="BW150" i="1"/>
  <c r="CH148" i="1"/>
  <c r="CH161" i="1" s="1"/>
  <c r="BI148" i="1"/>
  <c r="BI161" i="1" s="1"/>
  <c r="AZ153" i="1"/>
  <c r="AR153" i="1"/>
  <c r="AJ153" i="1"/>
  <c r="AH150" i="1"/>
  <c r="EM17" i="1"/>
  <c r="CH150" i="1"/>
  <c r="EJ16" i="1"/>
  <c r="CE153" i="1"/>
  <c r="EF17" i="1"/>
  <c r="CA150" i="1"/>
  <c r="CA153" i="1"/>
  <c r="CA148" i="1"/>
  <c r="CA161" i="1" s="1"/>
  <c r="EA16" i="1"/>
  <c r="BV151" i="1"/>
  <c r="DU16" i="1"/>
  <c r="BP150" i="1"/>
  <c r="BP153" i="1"/>
  <c r="BP148" i="1"/>
  <c r="BP161" i="1" s="1"/>
  <c r="BN153" i="1"/>
  <c r="BN149" i="1"/>
  <c r="BN151" i="1"/>
  <c r="BJ148" i="1"/>
  <c r="BJ161" i="1" s="1"/>
  <c r="DN20" i="1"/>
  <c r="BI153" i="1"/>
  <c r="BI150" i="1"/>
  <c r="DI18" i="1"/>
  <c r="BD153" i="1"/>
  <c r="BD151" i="1"/>
  <c r="BD149" i="1"/>
  <c r="DH16" i="1"/>
  <c r="BC153" i="1"/>
  <c r="BC151" i="1"/>
  <c r="BC149" i="1"/>
  <c r="BC150" i="1"/>
  <c r="CZ18" i="1"/>
  <c r="AU153" i="1"/>
  <c r="AS151" i="1"/>
  <c r="V16" i="1"/>
  <c r="AM151" i="1"/>
  <c r="BG151" i="1"/>
  <c r="EG17" i="1"/>
  <c r="CB150" i="1"/>
  <c r="CB153" i="1"/>
  <c r="CB148" i="1"/>
  <c r="CB161" i="1" s="1"/>
  <c r="DV18" i="1"/>
  <c r="BQ149" i="1"/>
  <c r="BQ150" i="1"/>
  <c r="BQ148" i="1"/>
  <c r="BQ161" i="1" s="1"/>
  <c r="BO153" i="1"/>
  <c r="BO148" i="1"/>
  <c r="BO161" i="1" s="1"/>
  <c r="DR19" i="1"/>
  <c r="BM150" i="1"/>
  <c r="BB148" i="1"/>
  <c r="BB153" i="1"/>
  <c r="DF22" i="1"/>
  <c r="BA151" i="1"/>
  <c r="AZ148" i="1"/>
  <c r="AZ149" i="1"/>
  <c r="AT150" i="1"/>
  <c r="AT153" i="1"/>
  <c r="CV19" i="1"/>
  <c r="AQ148" i="1"/>
  <c r="AQ153" i="1"/>
  <c r="AQ149" i="1"/>
  <c r="AN153" i="1"/>
  <c r="AN148" i="1"/>
  <c r="AN149" i="1"/>
  <c r="AK148" i="1"/>
  <c r="AJ150" i="1"/>
  <c r="AJ151" i="1"/>
  <c r="AT149" i="1"/>
  <c r="AR151" i="1"/>
  <c r="BO149" i="1"/>
  <c r="BW148" i="1"/>
  <c r="BW161" i="1" s="1"/>
  <c r="BA150" i="1"/>
  <c r="BM151" i="1"/>
  <c r="AZ151" i="1"/>
  <c r="AT148" i="1"/>
  <c r="BB150" i="1"/>
  <c r="C27" i="1"/>
  <c r="E12" i="1"/>
  <c r="E14" i="1"/>
  <c r="E16" i="1"/>
  <c r="C18" i="1"/>
  <c r="F18" i="1" s="1"/>
  <c r="C29" i="1"/>
  <c r="F29" i="1" s="1"/>
  <c r="C15" i="1"/>
  <c r="AK151" i="1"/>
  <c r="BI151" i="1"/>
  <c r="BM153" i="1"/>
  <c r="AM150" i="1"/>
  <c r="BG150" i="1"/>
  <c r="EP16" i="1"/>
  <c r="CK148" i="1"/>
  <c r="CK161" i="1" s="1"/>
  <c r="CK150" i="1"/>
  <c r="CJ149" i="1"/>
  <c r="CJ150" i="1"/>
  <c r="EL17" i="1"/>
  <c r="CG153" i="1"/>
  <c r="CG151" i="1"/>
  <c r="CD149" i="1"/>
  <c r="CD151" i="1"/>
  <c r="CD153" i="1"/>
  <c r="EE17" i="1"/>
  <c r="BZ150" i="1"/>
  <c r="BZ153" i="1"/>
  <c r="DY18" i="1"/>
  <c r="BT151" i="1"/>
  <c r="BT153" i="1"/>
  <c r="BT149" i="1"/>
  <c r="DX16" i="1"/>
  <c r="BS151" i="1"/>
  <c r="BS153" i="1"/>
  <c r="BS149" i="1"/>
  <c r="DW22" i="1"/>
  <c r="BR148" i="1"/>
  <c r="BR153" i="1"/>
  <c r="DQ17" i="1"/>
  <c r="BL150" i="1"/>
  <c r="BL148" i="1"/>
  <c r="BL161" i="1" s="1"/>
  <c r="BK150" i="1"/>
  <c r="BK148" i="1"/>
  <c r="DK20" i="1"/>
  <c r="BF151" i="1"/>
  <c r="BF153" i="1"/>
  <c r="BF149" i="1"/>
  <c r="DJ20" i="1"/>
  <c r="BE153" i="1"/>
  <c r="BE148" i="1"/>
  <c r="BE150" i="1"/>
  <c r="AW151" i="1"/>
  <c r="AW149" i="1"/>
  <c r="AW153" i="1"/>
  <c r="DA21" i="1"/>
  <c r="AV151" i="1"/>
  <c r="AV153" i="1"/>
  <c r="AV148" i="1"/>
  <c r="CP21" i="1"/>
  <c r="CR21" i="1"/>
  <c r="CQ21" i="1"/>
  <c r="CS21" i="1"/>
  <c r="CT18" i="1"/>
  <c r="CP18" i="1"/>
  <c r="CN21" i="1"/>
  <c r="CQ27" i="1"/>
  <c r="CR27" i="1"/>
  <c r="CS27" i="1"/>
  <c r="CS18" i="1"/>
  <c r="CQ18" i="1"/>
  <c r="CO17" i="1"/>
  <c r="CP17" i="1"/>
  <c r="CR17" i="1"/>
  <c r="BT161" i="1" l="1"/>
  <c r="EW14" i="1"/>
  <c r="EV14" i="1"/>
  <c r="F14" i="1"/>
  <c r="E60" i="1"/>
  <c r="BM161" i="1"/>
  <c r="AH161" i="1"/>
  <c r="BR161" i="1"/>
  <c r="BX161" i="1"/>
  <c r="E74" i="1"/>
  <c r="E76" i="1"/>
  <c r="E70" i="1"/>
  <c r="E69" i="1"/>
  <c r="E66" i="1"/>
  <c r="F27" i="1"/>
  <c r="BK161" i="1"/>
  <c r="BG161" i="1"/>
  <c r="E73" i="1"/>
  <c r="F16" i="1"/>
  <c r="BH161" i="1"/>
  <c r="E68" i="1"/>
  <c r="E67" i="1"/>
  <c r="E28" i="1"/>
  <c r="F28" i="1" s="1"/>
  <c r="F39" i="1"/>
  <c r="BD161" i="1"/>
  <c r="AX161" i="1"/>
  <c r="CF160" i="1"/>
  <c r="BK159" i="1"/>
  <c r="F37" i="1"/>
  <c r="E41" i="1"/>
  <c r="AH159" i="1"/>
  <c r="E61" i="1"/>
  <c r="E56" i="1"/>
  <c r="AH160" i="1"/>
  <c r="F35" i="1"/>
  <c r="C41" i="1"/>
  <c r="BJ155" i="1"/>
  <c r="AS161" i="1"/>
  <c r="DZ149" i="1"/>
  <c r="DZ159" i="1" s="1"/>
  <c r="EK149" i="1"/>
  <c r="EK159" i="1" s="1"/>
  <c r="BM154" i="1"/>
  <c r="CD155" i="1"/>
  <c r="EI148" i="1"/>
  <c r="EI160" i="1" s="1"/>
  <c r="BQ156" i="1"/>
  <c r="AN156" i="1"/>
  <c r="CB155" i="1"/>
  <c r="E63" i="1"/>
  <c r="AQ156" i="1"/>
  <c r="AJ156" i="1"/>
  <c r="AU161" i="1"/>
  <c r="E52" i="1"/>
  <c r="CC156" i="1"/>
  <c r="BL156" i="1"/>
  <c r="CV148" i="1"/>
  <c r="CV153" i="1" s="1"/>
  <c r="CW148" i="1"/>
  <c r="CW153" i="1" s="1"/>
  <c r="EM149" i="1"/>
  <c r="EM159" i="1" s="1"/>
  <c r="BZ156" i="1"/>
  <c r="CH156" i="1"/>
  <c r="CC154" i="1"/>
  <c r="CI156" i="1"/>
  <c r="AZ156" i="1"/>
  <c r="DR149" i="1"/>
  <c r="DR159" i="1" s="1"/>
  <c r="DO148" i="1"/>
  <c r="DO160" i="1" s="1"/>
  <c r="AK156" i="1"/>
  <c r="BP155" i="1"/>
  <c r="BJ160" i="1"/>
  <c r="BB155" i="1"/>
  <c r="E64" i="1"/>
  <c r="BD155" i="1"/>
  <c r="BP156" i="1"/>
  <c r="AJ154" i="1"/>
  <c r="D50" i="1" s="1"/>
  <c r="DO149" i="1"/>
  <c r="DO159" i="1" s="1"/>
  <c r="CD156" i="1"/>
  <c r="CK156" i="1"/>
  <c r="CP149" i="1"/>
  <c r="G51" i="1" s="1"/>
  <c r="EL148" i="1"/>
  <c r="EL160" i="1" s="1"/>
  <c r="BW156" i="1"/>
  <c r="AI156" i="1"/>
  <c r="BC161" i="1"/>
  <c r="BR156" i="1"/>
  <c r="BV156" i="1"/>
  <c r="BS156" i="1"/>
  <c r="BV160" i="1"/>
  <c r="CA156" i="1"/>
  <c r="EL149" i="1"/>
  <c r="EL159" i="1" s="1"/>
  <c r="AY156" i="1"/>
  <c r="F17" i="1"/>
  <c r="AV154" i="1"/>
  <c r="D62" i="1" s="1"/>
  <c r="EO149" i="1"/>
  <c r="EO159" i="1" s="1"/>
  <c r="BD154" i="1"/>
  <c r="BI154" i="1"/>
  <c r="D75" i="1" s="1"/>
  <c r="AT154" i="1"/>
  <c r="D60" i="1" s="1"/>
  <c r="ED149" i="1"/>
  <c r="ED159" i="1" s="1"/>
  <c r="BK154" i="1"/>
  <c r="BL154" i="1"/>
  <c r="E23" i="1"/>
  <c r="F23" i="1" s="1"/>
  <c r="AK154" i="1"/>
  <c r="D51" i="1" s="1"/>
  <c r="EM148" i="1"/>
  <c r="EM160" i="1" s="1"/>
  <c r="DQ149" i="1"/>
  <c r="DQ159" i="1" s="1"/>
  <c r="BP154" i="1"/>
  <c r="BX154" i="1"/>
  <c r="BZ154" i="1"/>
  <c r="BZ155" i="1"/>
  <c r="CI154" i="1"/>
  <c r="BY154" i="1"/>
  <c r="EO148" i="1"/>
  <c r="EO160" i="1" s="1"/>
  <c r="ED148" i="1"/>
  <c r="ED160" i="1" s="1"/>
  <c r="DA149" i="1"/>
  <c r="DT149" i="1"/>
  <c r="DT159" i="1" s="1"/>
  <c r="DM148" i="1"/>
  <c r="AP154" i="1"/>
  <c r="CM148" i="1"/>
  <c r="CM153" i="1" s="1"/>
  <c r="DK149" i="1"/>
  <c r="CB154" i="1"/>
  <c r="AM154" i="1"/>
  <c r="AM160" i="1" s="1"/>
  <c r="AS154" i="1"/>
  <c r="D59" i="1" s="1"/>
  <c r="DY149" i="1"/>
  <c r="DY159" i="1" s="1"/>
  <c r="CA154" i="1"/>
  <c r="EK148" i="1"/>
  <c r="EK160" i="1" s="1"/>
  <c r="BN155" i="1"/>
  <c r="CA155" i="1"/>
  <c r="CC155" i="1"/>
  <c r="BW155" i="1"/>
  <c r="CH155" i="1"/>
  <c r="CE155" i="1"/>
  <c r="DZ150" i="1"/>
  <c r="EB150" i="1"/>
  <c r="BX155" i="1"/>
  <c r="AM155" i="1"/>
  <c r="BF155" i="1"/>
  <c r="AO155" i="1"/>
  <c r="AW155" i="1"/>
  <c r="BE155" i="1"/>
  <c r="DO150" i="1"/>
  <c r="AK155" i="1"/>
  <c r="BO155" i="1"/>
  <c r="BC155" i="1"/>
  <c r="CJ155" i="1"/>
  <c r="CK155" i="1"/>
  <c r="AS155" i="1"/>
  <c r="BV155" i="1"/>
  <c r="AR155" i="1"/>
  <c r="AU155" i="1"/>
  <c r="AL155" i="1"/>
  <c r="BU155" i="1"/>
  <c r="AJ155" i="1"/>
  <c r="AX155" i="1"/>
  <c r="BL155" i="1"/>
  <c r="BK155" i="1"/>
  <c r="BR155" i="1"/>
  <c r="BI155" i="1"/>
  <c r="AN155" i="1"/>
  <c r="BQ155" i="1"/>
  <c r="EG150" i="1"/>
  <c r="AZ155" i="1"/>
  <c r="BG155" i="1"/>
  <c r="BH155" i="1"/>
  <c r="CI155" i="1"/>
  <c r="AH155" i="1"/>
  <c r="AV155" i="1"/>
  <c r="BM155" i="1"/>
  <c r="CO150" i="1"/>
  <c r="DA150" i="1"/>
  <c r="CO149" i="1"/>
  <c r="AW161" i="1"/>
  <c r="BA161" i="1"/>
  <c r="AL161" i="1"/>
  <c r="DJ149" i="1"/>
  <c r="CN150" i="1"/>
  <c r="CX148" i="1"/>
  <c r="CX153" i="1" s="1"/>
  <c r="DJ150" i="1"/>
  <c r="DW148" i="1"/>
  <c r="DW160" i="1" s="1"/>
  <c r="F15" i="1"/>
  <c r="E19" i="1"/>
  <c r="DT150" i="1"/>
  <c r="CT149" i="1"/>
  <c r="CT148" i="1"/>
  <c r="CT153" i="1" s="1"/>
  <c r="E71" i="1"/>
  <c r="BE161" i="1"/>
  <c r="DP150" i="1"/>
  <c r="DP148" i="1"/>
  <c r="DP149" i="1"/>
  <c r="DP159" i="1" s="1"/>
  <c r="BT159" i="1"/>
  <c r="BT160" i="1"/>
  <c r="DB148" i="1"/>
  <c r="DB153" i="1" s="1"/>
  <c r="DB149" i="1"/>
  <c r="DB150" i="1"/>
  <c r="AK161" i="1"/>
  <c r="E51" i="1"/>
  <c r="E54" i="1"/>
  <c r="AN161" i="1"/>
  <c r="AZ161" i="1"/>
  <c r="DF150" i="1"/>
  <c r="DV150" i="1"/>
  <c r="DV148" i="1"/>
  <c r="DV160" i="1" s="1"/>
  <c r="DN150" i="1"/>
  <c r="DN148" i="1"/>
  <c r="DN160" i="1" s="1"/>
  <c r="DN149" i="1"/>
  <c r="DN159" i="1" s="1"/>
  <c r="CA160" i="1"/>
  <c r="CA159" i="1"/>
  <c r="DF149" i="1"/>
  <c r="CO148" i="1"/>
  <c r="CO160" i="1" s="1"/>
  <c r="BW159" i="1"/>
  <c r="BW160" i="1"/>
  <c r="BY160" i="1"/>
  <c r="BY159" i="1"/>
  <c r="CH160" i="1"/>
  <c r="CH159" i="1"/>
  <c r="DC150" i="1"/>
  <c r="DC149" i="1"/>
  <c r="DC148" i="1"/>
  <c r="DL149" i="1"/>
  <c r="DL148" i="1"/>
  <c r="DL150" i="1"/>
  <c r="AV161" i="1"/>
  <c r="E62" i="1"/>
  <c r="DX149" i="1"/>
  <c r="DX159" i="1" s="1"/>
  <c r="DX150" i="1"/>
  <c r="DX148" i="1"/>
  <c r="DX160" i="1" s="1"/>
  <c r="EE148" i="1"/>
  <c r="EE160" i="1" s="1"/>
  <c r="CD159" i="1"/>
  <c r="CD160" i="1"/>
  <c r="DE148" i="1"/>
  <c r="DE149" i="1"/>
  <c r="DE150" i="1"/>
  <c r="E53" i="1"/>
  <c r="AM161" i="1"/>
  <c r="DF148" i="1"/>
  <c r="EB148" i="1"/>
  <c r="EB160" i="1" s="1"/>
  <c r="E50" i="1"/>
  <c r="AJ161" i="1"/>
  <c r="EC149" i="1"/>
  <c r="EC159" i="1" s="1"/>
  <c r="EC148" i="1"/>
  <c r="EC160" i="1" s="1"/>
  <c r="EB149" i="1"/>
  <c r="EB159" i="1" s="1"/>
  <c r="DA148" i="1"/>
  <c r="DA153" i="1" s="1"/>
  <c r="EN148" i="1"/>
  <c r="EN160" i="1" s="1"/>
  <c r="EN149" i="1"/>
  <c r="EN159" i="1" s="1"/>
  <c r="EN150" i="1"/>
  <c r="E26" i="1"/>
  <c r="F26" i="1" s="1"/>
  <c r="BV154" i="1"/>
  <c r="BC154" i="1"/>
  <c r="BR154" i="1"/>
  <c r="AW154" i="1"/>
  <c r="AW160" i="1" s="1"/>
  <c r="BB154" i="1"/>
  <c r="BQ154" i="1"/>
  <c r="BA154" i="1"/>
  <c r="CF154" i="1"/>
  <c r="C30" i="1"/>
  <c r="B7" i="1" s="1"/>
  <c r="CN148" i="1"/>
  <c r="CN160" i="1" s="1"/>
  <c r="AN154" i="1"/>
  <c r="D54" i="1" s="1"/>
  <c r="AY154" i="1"/>
  <c r="E65" i="1"/>
  <c r="AY161" i="1"/>
  <c r="CU148" i="1"/>
  <c r="CU150" i="1"/>
  <c r="CU149" i="1"/>
  <c r="BE154" i="1"/>
  <c r="CS148" i="1"/>
  <c r="CS149" i="1"/>
  <c r="CS150" i="1"/>
  <c r="CY148" i="1"/>
  <c r="CY150" i="1"/>
  <c r="CY149" i="1"/>
  <c r="CW150" i="1"/>
  <c r="BF154" i="1"/>
  <c r="DK150" i="1"/>
  <c r="DW150" i="1"/>
  <c r="BS154" i="1"/>
  <c r="EP149" i="1"/>
  <c r="EP159" i="1" s="1"/>
  <c r="EP150" i="1"/>
  <c r="EP148" i="1"/>
  <c r="EP160" i="1" s="1"/>
  <c r="AT161" i="1"/>
  <c r="BJ154" i="1"/>
  <c r="DS149" i="1"/>
  <c r="DS159" i="1" s="1"/>
  <c r="DS150" i="1"/>
  <c r="CV149" i="1"/>
  <c r="CV150" i="1"/>
  <c r="DR150" i="1"/>
  <c r="DR148" i="1"/>
  <c r="DR160" i="1" s="1"/>
  <c r="BO159" i="1"/>
  <c r="BO160" i="1"/>
  <c r="CB160" i="1"/>
  <c r="CB159" i="1"/>
  <c r="BG154" i="1"/>
  <c r="BG160" i="1" s="1"/>
  <c r="AU154" i="1"/>
  <c r="DH149" i="1"/>
  <c r="DH150" i="1"/>
  <c r="DH148" i="1"/>
  <c r="DI150" i="1"/>
  <c r="DI149" i="1"/>
  <c r="DI148" i="1"/>
  <c r="BI160" i="1"/>
  <c r="BI159" i="1"/>
  <c r="DS148" i="1"/>
  <c r="DS160" i="1" s="1"/>
  <c r="BN154" i="1"/>
  <c r="DV149" i="1"/>
  <c r="DV159" i="1" s="1"/>
  <c r="EA149" i="1"/>
  <c r="EA159" i="1" s="1"/>
  <c r="EA150" i="1"/>
  <c r="EA148" i="1"/>
  <c r="EC150" i="1"/>
  <c r="CE160" i="1"/>
  <c r="CE159" i="1"/>
  <c r="EM150" i="1"/>
  <c r="BW154" i="1"/>
  <c r="ED150" i="1"/>
  <c r="E58" i="1"/>
  <c r="AR161" i="1"/>
  <c r="BX160" i="1"/>
  <c r="BX159" i="1"/>
  <c r="DW149" i="1"/>
  <c r="DW159" i="1" s="1"/>
  <c r="EE149" i="1"/>
  <c r="EE159" i="1" s="1"/>
  <c r="EK150" i="1"/>
  <c r="DM149" i="1"/>
  <c r="BF161" i="1"/>
  <c r="E72" i="1"/>
  <c r="DM150" i="1"/>
  <c r="BU154" i="1"/>
  <c r="EH150" i="1"/>
  <c r="EH148" i="1"/>
  <c r="EH160" i="1" s="1"/>
  <c r="CW149" i="1"/>
  <c r="CG154" i="1"/>
  <c r="CN149" i="1"/>
  <c r="G49" i="1" s="1"/>
  <c r="EL150" i="1"/>
  <c r="AI154" i="1"/>
  <c r="CT150" i="1"/>
  <c r="BY156" i="1"/>
  <c r="AP161" i="1"/>
  <c r="DD149" i="1"/>
  <c r="DD150" i="1"/>
  <c r="DD148" i="1"/>
  <c r="CG155" i="1"/>
  <c r="AP155" i="1"/>
  <c r="BT155" i="1"/>
  <c r="EO150" i="1"/>
  <c r="DT148" i="1"/>
  <c r="DT160" i="1" s="1"/>
  <c r="AO154" i="1"/>
  <c r="D55" i="1" s="1"/>
  <c r="AO161" i="1"/>
  <c r="E55" i="1"/>
  <c r="BL160" i="1"/>
  <c r="BL159" i="1"/>
  <c r="CK160" i="1"/>
  <c r="CK159" i="1"/>
  <c r="CR149" i="1"/>
  <c r="CR148" i="1"/>
  <c r="CR150" i="1"/>
  <c r="BR159" i="1"/>
  <c r="BR160" i="1"/>
  <c r="CG160" i="1"/>
  <c r="CG159" i="1"/>
  <c r="BM160" i="1"/>
  <c r="BM159" i="1"/>
  <c r="CX150" i="1"/>
  <c r="CZ149" i="1"/>
  <c r="CZ150" i="1"/>
  <c r="CZ148" i="1"/>
  <c r="CZ153" i="1" s="1"/>
  <c r="EJ149" i="1"/>
  <c r="EJ159" i="1" s="1"/>
  <c r="EJ148" i="1"/>
  <c r="EJ160" i="1" s="1"/>
  <c r="EJ150" i="1"/>
  <c r="BU160" i="1"/>
  <c r="BU159" i="1"/>
  <c r="DQ148" i="1"/>
  <c r="DQ160" i="1" s="1"/>
  <c r="CJ159" i="1"/>
  <c r="CJ160" i="1"/>
  <c r="E49" i="1"/>
  <c r="AI161" i="1"/>
  <c r="CP150" i="1"/>
  <c r="CP148" i="1"/>
  <c r="CQ150" i="1"/>
  <c r="CQ149" i="1"/>
  <c r="G52" i="1" s="1"/>
  <c r="CQ148" i="1"/>
  <c r="AQ161" i="1"/>
  <c r="E57" i="1"/>
  <c r="CX149" i="1"/>
  <c r="BQ159" i="1"/>
  <c r="BQ160" i="1"/>
  <c r="CI160" i="1"/>
  <c r="CI159" i="1"/>
  <c r="CM149" i="1"/>
  <c r="AZ154" i="1"/>
  <c r="DJ148" i="1"/>
  <c r="DQ150" i="1"/>
  <c r="BS159" i="1"/>
  <c r="BS160" i="1"/>
  <c r="DY148" i="1"/>
  <c r="DY160" i="1" s="1"/>
  <c r="DY150" i="1"/>
  <c r="BZ160" i="1"/>
  <c r="BZ159" i="1"/>
  <c r="CD154" i="1"/>
  <c r="CJ154" i="1"/>
  <c r="AR154" i="1"/>
  <c r="D58" i="1" s="1"/>
  <c r="AQ154" i="1"/>
  <c r="BB161" i="1"/>
  <c r="BO154" i="1"/>
  <c r="EG149" i="1"/>
  <c r="EG159" i="1" s="1"/>
  <c r="EG148" i="1"/>
  <c r="EG160" i="1" s="1"/>
  <c r="AX154" i="1"/>
  <c r="AX160" i="1" s="1"/>
  <c r="AL156" i="1"/>
  <c r="AU156" i="1"/>
  <c r="AW156" i="1"/>
  <c r="AV156" i="1"/>
  <c r="BC156" i="1"/>
  <c r="BD156" i="1"/>
  <c r="AM156" i="1"/>
  <c r="AS156" i="1"/>
  <c r="BB156" i="1"/>
  <c r="AX156" i="1"/>
  <c r="AP156" i="1"/>
  <c r="BE156" i="1"/>
  <c r="BU156" i="1"/>
  <c r="BN156" i="1"/>
  <c r="CB156" i="1"/>
  <c r="BG156" i="1"/>
  <c r="BH156" i="1"/>
  <c r="BA156" i="1"/>
  <c r="AT156" i="1"/>
  <c r="CJ156" i="1"/>
  <c r="AR156" i="1"/>
  <c r="BK156" i="1"/>
  <c r="BM156" i="1"/>
  <c r="CG156" i="1"/>
  <c r="BT156" i="1"/>
  <c r="DG150" i="1"/>
  <c r="DG148" i="1"/>
  <c r="DG149" i="1"/>
  <c r="BI156" i="1"/>
  <c r="BJ156" i="1"/>
  <c r="BN160" i="1"/>
  <c r="BN159" i="1"/>
  <c r="BP160" i="1"/>
  <c r="BP159" i="1"/>
  <c r="DU150" i="1"/>
  <c r="DU149" i="1"/>
  <c r="DU159" i="1" s="1"/>
  <c r="DU148" i="1"/>
  <c r="DU160" i="1" s="1"/>
  <c r="EF149" i="1"/>
  <c r="EF159" i="1" s="1"/>
  <c r="EF148" i="1"/>
  <c r="EF160" i="1" s="1"/>
  <c r="EF150" i="1"/>
  <c r="CH154" i="1"/>
  <c r="AH156" i="1"/>
  <c r="AH154" i="1"/>
  <c r="D48" i="1" s="1"/>
  <c r="AL154" i="1"/>
  <c r="CM150" i="1"/>
  <c r="EE150" i="1"/>
  <c r="CF156" i="1"/>
  <c r="DK148" i="1"/>
  <c r="DK160" i="1" s="1"/>
  <c r="BF156" i="1"/>
  <c r="BH154" i="1"/>
  <c r="BT154" i="1"/>
  <c r="DZ148" i="1"/>
  <c r="DZ160" i="1" s="1"/>
  <c r="CC160" i="1"/>
  <c r="CC159" i="1"/>
  <c r="EI149" i="1"/>
  <c r="EI159" i="1" s="1"/>
  <c r="EI150" i="1"/>
  <c r="C19" i="1"/>
  <c r="F12" i="1"/>
  <c r="CE156" i="1"/>
  <c r="BX156" i="1"/>
  <c r="EH149" i="1"/>
  <c r="EH159" i="1" s="1"/>
  <c r="BS155" i="1"/>
  <c r="AQ155" i="1"/>
  <c r="BY155" i="1"/>
  <c r="AT155" i="1"/>
  <c r="AY155" i="1"/>
  <c r="CF155" i="1"/>
  <c r="AI155" i="1"/>
  <c r="AO156" i="1"/>
  <c r="CE154" i="1"/>
  <c r="CK154" i="1"/>
  <c r="BO156" i="1"/>
  <c r="BA155" i="1"/>
  <c r="BG159" i="1" l="1"/>
  <c r="F59" i="1"/>
  <c r="C74" i="1"/>
  <c r="EU40" i="1" s="1"/>
  <c r="D74" i="1"/>
  <c r="CO159" i="1"/>
  <c r="G50" i="1"/>
  <c r="D67" i="1"/>
  <c r="C67" i="1"/>
  <c r="EU33" i="1" s="1"/>
  <c r="C77" i="1"/>
  <c r="EU43" i="1" s="1"/>
  <c r="D77" i="1"/>
  <c r="D73" i="1"/>
  <c r="C73" i="1"/>
  <c r="EU39" i="1" s="1"/>
  <c r="BF160" i="1"/>
  <c r="D72" i="1"/>
  <c r="C72" i="1"/>
  <c r="EU38" i="1" s="1"/>
  <c r="D71" i="1"/>
  <c r="C71" i="1"/>
  <c r="EU37" i="1" s="1"/>
  <c r="C69" i="1"/>
  <c r="EU35" i="1" s="1"/>
  <c r="D69" i="1"/>
  <c r="F51" i="1"/>
  <c r="D76" i="1"/>
  <c r="C76" i="1"/>
  <c r="EU42" i="1" s="1"/>
  <c r="D70" i="1"/>
  <c r="C70" i="1"/>
  <c r="EU36" i="1" s="1"/>
  <c r="C68" i="1"/>
  <c r="EU34" i="1" s="1"/>
  <c r="D68" i="1"/>
  <c r="AS159" i="1"/>
  <c r="C75" i="1"/>
  <c r="EU41" i="1" s="1"/>
  <c r="G75" i="1"/>
  <c r="F75" i="1"/>
  <c r="DL159" i="1"/>
  <c r="F73" i="1"/>
  <c r="G73" i="1"/>
  <c r="BE160" i="1"/>
  <c r="AQ160" i="1"/>
  <c r="D57" i="1"/>
  <c r="BH159" i="1"/>
  <c r="AP160" i="1"/>
  <c r="D56" i="1"/>
  <c r="AO160" i="1"/>
  <c r="DM159" i="1"/>
  <c r="F72" i="1"/>
  <c r="BF159" i="1"/>
  <c r="BH160" i="1"/>
  <c r="DM160" i="1"/>
  <c r="BE159" i="1"/>
  <c r="G70" i="1"/>
  <c r="F70" i="1"/>
  <c r="AY160" i="1"/>
  <c r="C65" i="1"/>
  <c r="EU31" i="1" s="1"/>
  <c r="D65" i="1"/>
  <c r="F67" i="1"/>
  <c r="G67" i="1"/>
  <c r="F68" i="1"/>
  <c r="G68" i="1"/>
  <c r="BC160" i="1"/>
  <c r="C66" i="1"/>
  <c r="EU32" i="1" s="1"/>
  <c r="D66" i="1"/>
  <c r="BB160" i="1"/>
  <c r="G66" i="1"/>
  <c r="F66" i="1"/>
  <c r="C50" i="1"/>
  <c r="EU16" i="1" s="1"/>
  <c r="G69" i="1"/>
  <c r="F69" i="1"/>
  <c r="F71" i="1"/>
  <c r="G71" i="1"/>
  <c r="DJ160" i="1"/>
  <c r="ED154" i="1"/>
  <c r="DJ159" i="1"/>
  <c r="AZ159" i="1"/>
  <c r="AV160" i="1"/>
  <c r="BC159" i="1"/>
  <c r="BB159" i="1"/>
  <c r="BD160" i="1"/>
  <c r="BD159" i="1"/>
  <c r="AZ160" i="1"/>
  <c r="DH160" i="1"/>
  <c r="DE160" i="1"/>
  <c r="DI160" i="1"/>
  <c r="AX159" i="1"/>
  <c r="DZ154" i="1"/>
  <c r="EI155" i="1"/>
  <c r="AJ160" i="1"/>
  <c r="F41" i="1"/>
  <c r="EK154" i="1"/>
  <c r="DO155" i="1"/>
  <c r="DQ154" i="1"/>
  <c r="DK159" i="1"/>
  <c r="EB155" i="1"/>
  <c r="CU154" i="1"/>
  <c r="EK153" i="1"/>
  <c r="EK164" i="1" s="1"/>
  <c r="EG155" i="1"/>
  <c r="DM154" i="1"/>
  <c r="D53" i="1"/>
  <c r="DN153" i="1"/>
  <c r="DN165" i="1" s="1"/>
  <c r="DI155" i="1"/>
  <c r="DO154" i="1"/>
  <c r="F19" i="1"/>
  <c r="CM155" i="1"/>
  <c r="CZ155" i="1"/>
  <c r="CZ164" i="1" s="1"/>
  <c r="CR154" i="1"/>
  <c r="I53" i="1" s="1"/>
  <c r="CP159" i="1"/>
  <c r="C62" i="1"/>
  <c r="EU28" i="1" s="1"/>
  <c r="DA154" i="1"/>
  <c r="H62" i="1" s="1"/>
  <c r="DN155" i="1"/>
  <c r="EE155" i="1"/>
  <c r="DH155" i="1"/>
  <c r="DM153" i="1"/>
  <c r="ED153" i="1"/>
  <c r="ED165" i="1" s="1"/>
  <c r="EC154" i="1"/>
  <c r="DX155" i="1"/>
  <c r="DG155" i="1"/>
  <c r="EM154" i="1"/>
  <c r="DE155" i="1"/>
  <c r="EI153" i="1"/>
  <c r="EI165" i="1" s="1"/>
  <c r="DO153" i="1"/>
  <c r="DO165" i="1" s="1"/>
  <c r="AW159" i="1"/>
  <c r="CR155" i="1"/>
  <c r="DL155" i="1"/>
  <c r="DR154" i="1"/>
  <c r="AK159" i="1"/>
  <c r="AV159" i="1"/>
  <c r="DU155" i="1"/>
  <c r="DG160" i="1"/>
  <c r="EO154" i="1"/>
  <c r="DQ155" i="1"/>
  <c r="CP155" i="1"/>
  <c r="CW160" i="1"/>
  <c r="AS160" i="1"/>
  <c r="EL153" i="1"/>
  <c r="EL165" i="1" s="1"/>
  <c r="EP153" i="1"/>
  <c r="EP165" i="1" s="1"/>
  <c r="C56" i="1"/>
  <c r="EU22" i="1" s="1"/>
  <c r="CT155" i="1"/>
  <c r="EC153" i="1"/>
  <c r="EC165" i="1" s="1"/>
  <c r="EM155" i="1"/>
  <c r="DS154" i="1"/>
  <c r="AT160" i="1"/>
  <c r="DA159" i="1"/>
  <c r="CS160" i="1"/>
  <c r="EH153" i="1"/>
  <c r="EH164" i="1" s="1"/>
  <c r="EE154" i="1"/>
  <c r="CX155" i="1"/>
  <c r="AK160" i="1"/>
  <c r="EL154" i="1"/>
  <c r="C51" i="1"/>
  <c r="EU17" i="1" s="1"/>
  <c r="CM160" i="1"/>
  <c r="DV155" i="1"/>
  <c r="DP155" i="1"/>
  <c r="DJ155" i="1"/>
  <c r="C53" i="1"/>
  <c r="EU19" i="1" s="1"/>
  <c r="DY154" i="1"/>
  <c r="EM153" i="1"/>
  <c r="EM164" i="1" s="1"/>
  <c r="G72" i="1"/>
  <c r="EJ154" i="1"/>
  <c r="CV155" i="1"/>
  <c r="DA155" i="1"/>
  <c r="DI153" i="1"/>
  <c r="DI164" i="1" s="1"/>
  <c r="DT154" i="1"/>
  <c r="EO153" i="1"/>
  <c r="EO164" i="1" s="1"/>
  <c r="G62" i="1"/>
  <c r="C59" i="1"/>
  <c r="EU25" i="1" s="1"/>
  <c r="EC155" i="1"/>
  <c r="DN154" i="1"/>
  <c r="AM159" i="1"/>
  <c r="CP154" i="1"/>
  <c r="I51" i="1" s="1"/>
  <c r="EH155" i="1"/>
  <c r="CN153" i="1"/>
  <c r="DS153" i="1"/>
  <c r="DS165" i="1" s="1"/>
  <c r="CQ155" i="1"/>
  <c r="EN154" i="1"/>
  <c r="F62" i="1"/>
  <c r="DD160" i="1"/>
  <c r="DS155" i="1"/>
  <c r="DA160" i="1"/>
  <c r="DB155" i="1"/>
  <c r="DT155" i="1"/>
  <c r="EN155" i="1"/>
  <c r="DR155" i="1"/>
  <c r="DD155" i="1"/>
  <c r="EF155" i="1"/>
  <c r="EJ155" i="1"/>
  <c r="EO155" i="1"/>
  <c r="DM155" i="1"/>
  <c r="CW155" i="1"/>
  <c r="DW155" i="1"/>
  <c r="DZ155" i="1"/>
  <c r="EA155" i="1"/>
  <c r="EP155" i="1"/>
  <c r="DK155" i="1"/>
  <c r="DC155" i="1"/>
  <c r="AJ159" i="1"/>
  <c r="CO155" i="1"/>
  <c r="CN155" i="1"/>
  <c r="ED155" i="1"/>
  <c r="CS155" i="1"/>
  <c r="DD153" i="1"/>
  <c r="EN153" i="1"/>
  <c r="EN164" i="1" s="1"/>
  <c r="DU154" i="1"/>
  <c r="EL155" i="1"/>
  <c r="DT153" i="1"/>
  <c r="DT165" i="1" s="1"/>
  <c r="EF153" i="1"/>
  <c r="EF165" i="1" s="1"/>
  <c r="F50" i="1"/>
  <c r="DQ153" i="1"/>
  <c r="DQ165" i="1" s="1"/>
  <c r="DL154" i="1"/>
  <c r="E30" i="1"/>
  <c r="F30" i="1" s="1"/>
  <c r="DW154" i="1"/>
  <c r="EH154" i="1"/>
  <c r="CO154" i="1"/>
  <c r="I50" i="1" s="1"/>
  <c r="DY153" i="1"/>
  <c r="DY165" i="1" s="1"/>
  <c r="DX153" i="1"/>
  <c r="DX164" i="1" s="1"/>
  <c r="EP154" i="1"/>
  <c r="EK155" i="1"/>
  <c r="CY155" i="1"/>
  <c r="DU153" i="1"/>
  <c r="DU165" i="1" s="1"/>
  <c r="EF154" i="1"/>
  <c r="DW153" i="1"/>
  <c r="DW164" i="1" s="1"/>
  <c r="DV154" i="1"/>
  <c r="C52" i="1"/>
  <c r="EU18" i="1" s="1"/>
  <c r="AL160" i="1"/>
  <c r="D52" i="1"/>
  <c r="CQ154" i="1"/>
  <c r="C58" i="1"/>
  <c r="EU24" i="1" s="1"/>
  <c r="CW154" i="1"/>
  <c r="CW165" i="1" s="1"/>
  <c r="G48" i="1"/>
  <c r="F48" i="1"/>
  <c r="CM159" i="1"/>
  <c r="DJ153" i="1"/>
  <c r="CQ159" i="1"/>
  <c r="F52" i="1"/>
  <c r="DZ153" i="1"/>
  <c r="F61" i="1"/>
  <c r="G61" i="1"/>
  <c r="CZ159" i="1"/>
  <c r="CT154" i="1"/>
  <c r="CT165" i="1" s="1"/>
  <c r="C55" i="1"/>
  <c r="EU21" i="1" s="1"/>
  <c r="CN154" i="1"/>
  <c r="D49" i="1"/>
  <c r="C49" i="1"/>
  <c r="EU15" i="1" s="1"/>
  <c r="EA160" i="1"/>
  <c r="EA153" i="1"/>
  <c r="D61" i="1"/>
  <c r="CZ154" i="1"/>
  <c r="C61" i="1"/>
  <c r="EU27" i="1" s="1"/>
  <c r="CV159" i="1"/>
  <c r="F57" i="1"/>
  <c r="G57" i="1"/>
  <c r="CY159" i="1"/>
  <c r="G60" i="1"/>
  <c r="F60" i="1"/>
  <c r="DA165" i="1"/>
  <c r="DA164" i="1"/>
  <c r="C54" i="1"/>
  <c r="EU20" i="1" s="1"/>
  <c r="CS154" i="1"/>
  <c r="DF154" i="1"/>
  <c r="BA160" i="1"/>
  <c r="AN159" i="1"/>
  <c r="DK153" i="1"/>
  <c r="DC160" i="1"/>
  <c r="DC153" i="1"/>
  <c r="DF159" i="1"/>
  <c r="F63" i="1"/>
  <c r="DB159" i="1"/>
  <c r="G63" i="1"/>
  <c r="F55" i="1"/>
  <c r="CT159" i="1"/>
  <c r="G55" i="1"/>
  <c r="CM154" i="1"/>
  <c r="AU159" i="1"/>
  <c r="CV154" i="1"/>
  <c r="C57" i="1"/>
  <c r="EU23" i="1" s="1"/>
  <c r="DB165" i="1"/>
  <c r="DB164" i="1"/>
  <c r="DE154" i="1"/>
  <c r="CX159" i="1"/>
  <c r="CR153" i="1"/>
  <c r="CR160" i="1"/>
  <c r="G58" i="1"/>
  <c r="F58" i="1"/>
  <c r="CW159" i="1"/>
  <c r="AR159" i="1"/>
  <c r="EJ153" i="1"/>
  <c r="DK154" i="1"/>
  <c r="F54" i="1"/>
  <c r="G54" i="1"/>
  <c r="CS159" i="1"/>
  <c r="CU153" i="1"/>
  <c r="CU160" i="1"/>
  <c r="DH154" i="1"/>
  <c r="AN160" i="1"/>
  <c r="G64" i="1"/>
  <c r="F64" i="1"/>
  <c r="DC159" i="1"/>
  <c r="DE153" i="1"/>
  <c r="AT159" i="1"/>
  <c r="DB160" i="1"/>
  <c r="CX160" i="1"/>
  <c r="CM164" i="1"/>
  <c r="CM165" i="1"/>
  <c r="DF155" i="1"/>
  <c r="BA159" i="1"/>
  <c r="DG159" i="1"/>
  <c r="CZ165" i="1"/>
  <c r="EI154" i="1"/>
  <c r="CP160" i="1"/>
  <c r="CP153" i="1"/>
  <c r="AO159" i="1"/>
  <c r="CZ160" i="1"/>
  <c r="DP154" i="1"/>
  <c r="F53" i="1"/>
  <c r="CR159" i="1"/>
  <c r="G53" i="1"/>
  <c r="AI159" i="1"/>
  <c r="DY155" i="1"/>
  <c r="AR160" i="1"/>
  <c r="DX154" i="1"/>
  <c r="CY160" i="1"/>
  <c r="DG154" i="1"/>
  <c r="EA154" i="1"/>
  <c r="EG154" i="1"/>
  <c r="DL153" i="1"/>
  <c r="DL160" i="1"/>
  <c r="EB153" i="1"/>
  <c r="CY153" i="1"/>
  <c r="C60" i="1"/>
  <c r="EU26" i="1" s="1"/>
  <c r="DP160" i="1"/>
  <c r="DP153" i="1"/>
  <c r="AY159" i="1"/>
  <c r="AL159" i="1"/>
  <c r="DH153" i="1"/>
  <c r="AU160" i="1"/>
  <c r="C64" i="1"/>
  <c r="EU30" i="1" s="1"/>
  <c r="D64" i="1"/>
  <c r="DC154" i="1"/>
  <c r="EE153" i="1"/>
  <c r="DV153" i="1"/>
  <c r="CO153" i="1"/>
  <c r="DG153" i="1"/>
  <c r="CQ160" i="1"/>
  <c r="CQ153" i="1"/>
  <c r="CX154" i="1"/>
  <c r="CX165" i="1" s="1"/>
  <c r="AQ159" i="1"/>
  <c r="DR153" i="1"/>
  <c r="CV160" i="1"/>
  <c r="AI160" i="1"/>
  <c r="AP159" i="1"/>
  <c r="CU155" i="1"/>
  <c r="F65" i="1"/>
  <c r="DD159" i="1"/>
  <c r="G65" i="1"/>
  <c r="CN159" i="1"/>
  <c r="F49" i="1"/>
  <c r="EB154" i="1"/>
  <c r="DI159" i="1"/>
  <c r="DH159" i="1"/>
  <c r="EG153" i="1"/>
  <c r="DJ154" i="1"/>
  <c r="CU159" i="1"/>
  <c r="F56" i="1"/>
  <c r="G56" i="1"/>
  <c r="DD154" i="1"/>
  <c r="D63" i="1"/>
  <c r="DB154" i="1"/>
  <c r="C63" i="1"/>
  <c r="EU29" i="1" s="1"/>
  <c r="DF160" i="1"/>
  <c r="DF153" i="1"/>
  <c r="CS153" i="1"/>
  <c r="DE159" i="1"/>
  <c r="DI154" i="1"/>
  <c r="CY154" i="1"/>
  <c r="CT160" i="1"/>
  <c r="EV33" i="1" l="1"/>
  <c r="EW33" i="1"/>
  <c r="EV28" i="1"/>
  <c r="EW28" i="1"/>
  <c r="EV38" i="1"/>
  <c r="EW38" i="1"/>
  <c r="EV23" i="1"/>
  <c r="EW23" i="1"/>
  <c r="EV15" i="1"/>
  <c r="EW15" i="1"/>
  <c r="EV24" i="1"/>
  <c r="EW24" i="1"/>
  <c r="EV19" i="1"/>
  <c r="EW19" i="1"/>
  <c r="B53" i="1" s="1"/>
  <c r="EV16" i="1"/>
  <c r="EW16" i="1"/>
  <c r="EV42" i="1"/>
  <c r="EW42" i="1"/>
  <c r="EV26" i="1"/>
  <c r="EW26" i="1"/>
  <c r="B60" i="1" s="1"/>
  <c r="EV20" i="1"/>
  <c r="EW20" i="1"/>
  <c r="EV22" i="1"/>
  <c r="EW22" i="1"/>
  <c r="B56" i="1" s="1"/>
  <c r="EV41" i="1"/>
  <c r="EW41" i="1"/>
  <c r="EV39" i="1"/>
  <c r="EW39" i="1"/>
  <c r="EV30" i="1"/>
  <c r="EW30" i="1"/>
  <c r="EV27" i="1"/>
  <c r="EW27" i="1"/>
  <c r="EV21" i="1"/>
  <c r="EW21" i="1"/>
  <c r="B55" i="1" s="1"/>
  <c r="EV40" i="1"/>
  <c r="EW40" i="1"/>
  <c r="EV36" i="1"/>
  <c r="EW36" i="1"/>
  <c r="EV29" i="1"/>
  <c r="EW29" i="1"/>
  <c r="EV18" i="1"/>
  <c r="EW18" i="1"/>
  <c r="EV31" i="1"/>
  <c r="EW31" i="1"/>
  <c r="EV35" i="1"/>
  <c r="EW35" i="1"/>
  <c r="EV25" i="1"/>
  <c r="EW25" i="1"/>
  <c r="EV17" i="1"/>
  <c r="EW17" i="1"/>
  <c r="EV32" i="1"/>
  <c r="EW32" i="1"/>
  <c r="EV34" i="1"/>
  <c r="EW34" i="1"/>
  <c r="EV37" i="1"/>
  <c r="EW37" i="1"/>
  <c r="EV43" i="1"/>
  <c r="EW43" i="1"/>
  <c r="DU164" i="1"/>
  <c r="DM164" i="1"/>
  <c r="I73" i="1"/>
  <c r="H73" i="1"/>
  <c r="DD165" i="1"/>
  <c r="CT164" i="1"/>
  <c r="E9" i="1"/>
  <c r="H56" i="1"/>
  <c r="EK165" i="1"/>
  <c r="EP164" i="1"/>
  <c r="DO164" i="1"/>
  <c r="I62" i="1"/>
  <c r="EI164" i="1"/>
  <c r="EL164" i="1"/>
  <c r="H53" i="1"/>
  <c r="EC164" i="1"/>
  <c r="DS164" i="1"/>
  <c r="CV164" i="1"/>
  <c r="DN164" i="1"/>
  <c r="ED164" i="1"/>
  <c r="DM165" i="1"/>
  <c r="DW165" i="1"/>
  <c r="EO165" i="1"/>
  <c r="I56" i="1"/>
  <c r="CN165" i="1"/>
  <c r="DQ164" i="1"/>
  <c r="DY164" i="1"/>
  <c r="DD164" i="1"/>
  <c r="CW164" i="1"/>
  <c r="H51" i="1"/>
  <c r="EM165" i="1"/>
  <c r="EH165" i="1"/>
  <c r="DT164" i="1"/>
  <c r="EF164" i="1"/>
  <c r="CX164" i="1"/>
  <c r="EN165" i="1"/>
  <c r="DI165" i="1"/>
  <c r="H50" i="1"/>
  <c r="DX165" i="1"/>
  <c r="CN164" i="1"/>
  <c r="H60" i="1"/>
  <c r="I60" i="1"/>
  <c r="DF165" i="1"/>
  <c r="DF164" i="1"/>
  <c r="H71" i="1"/>
  <c r="I71" i="1"/>
  <c r="CO164" i="1"/>
  <c r="CO165" i="1"/>
  <c r="I68" i="1"/>
  <c r="H68" i="1"/>
  <c r="EJ164" i="1"/>
  <c r="EJ165" i="1"/>
  <c r="CR164" i="1"/>
  <c r="CR165" i="1"/>
  <c r="I57" i="1"/>
  <c r="H57" i="1"/>
  <c r="I48" i="1"/>
  <c r="H48" i="1"/>
  <c r="DK164" i="1"/>
  <c r="DK165" i="1"/>
  <c r="I61" i="1"/>
  <c r="H61" i="1"/>
  <c r="EA165" i="1"/>
  <c r="EA164" i="1"/>
  <c r="I52" i="1"/>
  <c r="H52" i="1"/>
  <c r="I65" i="1"/>
  <c r="H65" i="1"/>
  <c r="DV165" i="1"/>
  <c r="DV164" i="1"/>
  <c r="CP164" i="1"/>
  <c r="CP165" i="1"/>
  <c r="I69" i="1"/>
  <c r="H69" i="1"/>
  <c r="CU164" i="1"/>
  <c r="CU165" i="1"/>
  <c r="EG165" i="1"/>
  <c r="EG164" i="1"/>
  <c r="EE165" i="1"/>
  <c r="EE164" i="1"/>
  <c r="DP164" i="1"/>
  <c r="DP165" i="1"/>
  <c r="EB165" i="1"/>
  <c r="EB164" i="1"/>
  <c r="DL165" i="1"/>
  <c r="DL164" i="1"/>
  <c r="DE164" i="1"/>
  <c r="DE165" i="1"/>
  <c r="I72" i="1"/>
  <c r="H72" i="1"/>
  <c r="I66" i="1"/>
  <c r="H66" i="1"/>
  <c r="DC165" i="1"/>
  <c r="DC164" i="1"/>
  <c r="H49" i="1"/>
  <c r="I49" i="1"/>
  <c r="DR165" i="1"/>
  <c r="DR164" i="1"/>
  <c r="CQ164" i="1"/>
  <c r="CQ165" i="1"/>
  <c r="CY164" i="1"/>
  <c r="CY165" i="1"/>
  <c r="H70" i="1"/>
  <c r="I70" i="1"/>
  <c r="CS164" i="1"/>
  <c r="CS165" i="1"/>
  <c r="I63" i="1"/>
  <c r="H63" i="1"/>
  <c r="DG164" i="1"/>
  <c r="DG165" i="1"/>
  <c r="I64" i="1"/>
  <c r="H64" i="1"/>
  <c r="DH165" i="1"/>
  <c r="DH164" i="1"/>
  <c r="CV165" i="1"/>
  <c r="H67" i="1"/>
  <c r="I67" i="1"/>
  <c r="H54" i="1"/>
  <c r="I54" i="1"/>
  <c r="I55" i="1"/>
  <c r="H55" i="1"/>
  <c r="DZ165" i="1"/>
  <c r="DZ164" i="1"/>
  <c r="DJ164" i="1"/>
  <c r="DJ165" i="1"/>
  <c r="I58" i="1"/>
  <c r="H58" i="1"/>
  <c r="F4" i="1" l="1"/>
  <c r="F8" i="1"/>
  <c r="F5" i="1"/>
  <c r="F6" i="1"/>
  <c r="F7" i="1"/>
</calcChain>
</file>

<file path=xl/sharedStrings.xml><?xml version="1.0" encoding="utf-8"?>
<sst xmlns="http://schemas.openxmlformats.org/spreadsheetml/2006/main" count="567" uniqueCount="258">
  <si>
    <t>Acheteur</t>
  </si>
  <si>
    <t>Commune</t>
  </si>
  <si>
    <t>Nbre offres</t>
  </si>
  <si>
    <t>TOTAL</t>
  </si>
  <si>
    <t>Vendu ?</t>
  </si>
  <si>
    <t>Volume (m3)</t>
  </si>
  <si>
    <t>Lot</t>
  </si>
  <si>
    <t>Nombre d'articles</t>
  </si>
  <si>
    <t>Nombre d'articles vendus</t>
  </si>
  <si>
    <t>Montant vendu</t>
  </si>
  <si>
    <t>Total du nombre d'offres pour les articles vendus</t>
  </si>
  <si>
    <t>Volume vendu (m3)</t>
  </si>
  <si>
    <t>Montant</t>
  </si>
  <si>
    <t>Volume total vendu</t>
  </si>
  <si>
    <t>Montant total des articles vendu</t>
  </si>
  <si>
    <t>Volume total</t>
  </si>
  <si>
    <t>Total du nombre d'offres</t>
  </si>
  <si>
    <t>Nombre d'offres</t>
  </si>
  <si>
    <t>Montant total des articles (y compris prix de retrait)</t>
  </si>
  <si>
    <t>Nombre d'offres pour les articles vendus</t>
  </si>
  <si>
    <r>
      <t>Volume vendu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</si>
  <si>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Prix de vente moyen (€)</t>
  </si>
  <si>
    <t>Catégorie de volume unitaire - Ts lots confondus en bloc</t>
  </si>
  <si>
    <t>Catégorie de volume unitaire - Lots CR seulement</t>
  </si>
  <si>
    <t>Totaux volumes vendus en Coupe Rase</t>
  </si>
  <si>
    <t>Totaux volumes vendus en Eclaircie</t>
  </si>
  <si>
    <t>N offres moyen (vendu &amp; retiré)</t>
  </si>
  <si>
    <t>Mis en vente ?</t>
  </si>
  <si>
    <t>Type de propriété</t>
  </si>
  <si>
    <t>Privée</t>
  </si>
  <si>
    <t>Landes 06/11/2008 - vendus</t>
  </si>
  <si>
    <t>Landes 06/11/2008 - vendus + retirés</t>
  </si>
  <si>
    <t>Massif - 17/06/2010 - vendus</t>
  </si>
  <si>
    <t>Massif 17/06/2010 - vendus + retirés</t>
  </si>
  <si>
    <t>Volume (st.)</t>
  </si>
  <si>
    <t>Volume vendu (st.)</t>
  </si>
  <si>
    <t>Prix de vente moyen par catégorie de volume unitaire</t>
  </si>
  <si>
    <t>CR + Eclaircies</t>
  </si>
  <si>
    <t>CR seulement</t>
  </si>
  <si>
    <t>Eclaircie seulement</t>
  </si>
  <si>
    <t>CR</t>
  </si>
  <si>
    <t/>
  </si>
  <si>
    <t>SALLES (33)</t>
  </si>
  <si>
    <t>ONF 15/03/2012 - vendus</t>
  </si>
  <si>
    <t>ONF 15/03/2012 - vendus + retirés</t>
  </si>
  <si>
    <t>ONF 21/06/2012 - vendus</t>
  </si>
  <si>
    <t>ONF 21/06/2012 - vendus + retirés</t>
  </si>
  <si>
    <t>ONF 21/03/2013 - vendus + retirés</t>
  </si>
  <si>
    <t>ONF 21/03/2013 - vendus</t>
  </si>
  <si>
    <r>
      <t>Volume unitaire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)</t>
    </r>
  </si>
  <si>
    <r>
      <t>Volume vendu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)</t>
    </r>
  </si>
  <si>
    <r>
      <t>V. Unitaire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)</t>
    </r>
  </si>
  <si>
    <t>0,0 - 0,1</t>
  </si>
  <si>
    <t>0,1 - 0,2</t>
  </si>
  <si>
    <t>0,2 - 0,3</t>
  </si>
  <si>
    <t>0,3 - 0,4</t>
  </si>
  <si>
    <t>0,4 - 0,5</t>
  </si>
  <si>
    <t>0,5 - 0,6</t>
  </si>
  <si>
    <t>0,6 - 0,7</t>
  </si>
  <si>
    <t>0,7 - 0,8</t>
  </si>
  <si>
    <t>0,8 - 0,9</t>
  </si>
  <si>
    <t>0,9 - 1,0</t>
  </si>
  <si>
    <t>1,0 - 1,1</t>
  </si>
  <si>
    <t>1,1 - 1,2</t>
  </si>
  <si>
    <t>1,2 - 1,3</t>
  </si>
  <si>
    <t>1,3 - 1,4</t>
  </si>
  <si>
    <t>1,4 - 1,5</t>
  </si>
  <si>
    <t>1,5 - 1,6</t>
  </si>
  <si>
    <t>1,6 - 1,7</t>
  </si>
  <si>
    <t>1,7 - 1,8</t>
  </si>
  <si>
    <t>1,8 - 1,9</t>
  </si>
  <si>
    <t>1,9 - 2,0</t>
  </si>
  <si>
    <t>ha</t>
  </si>
  <si>
    <t>Experts 25/04/2013 - vendus</t>
  </si>
  <si>
    <t>Total</t>
  </si>
  <si>
    <t>Caractéristique de la vente</t>
  </si>
  <si>
    <t>Répartition par acheteurs :</t>
  </si>
  <si>
    <t>En bloc</t>
  </si>
  <si>
    <t>Surface moyenne des lots mis en vente :</t>
  </si>
  <si>
    <t>Surface mini :</t>
  </si>
  <si>
    <t>Nb offres moyen (vendu &amp; retiré)</t>
  </si>
  <si>
    <t>Tendance*</t>
  </si>
  <si>
    <t>Article</t>
  </si>
  <si>
    <t>Coupe</t>
  </si>
  <si>
    <t>Nbre tiges</t>
  </si>
  <si>
    <t>V tot (m3)</t>
  </si>
  <si>
    <t>Prix de vente (€)</t>
  </si>
  <si>
    <t>Prix u (€/m3)</t>
  </si>
  <si>
    <t>Offre 2 (€)</t>
  </si>
  <si>
    <t>Offre 3 (€)</t>
  </si>
  <si>
    <t>Commentaire</t>
  </si>
  <si>
    <t>SAINT-JEAN-D'ILLAC (33)</t>
  </si>
  <si>
    <t>ONF 25/06/2013 - vendus</t>
  </si>
  <si>
    <t>S(ha)</t>
  </si>
  <si>
    <t>Vu(m3)</t>
  </si>
  <si>
    <t>UP (Prix en travers)</t>
  </si>
  <si>
    <t>ONF - 24/10/2013 - vendus</t>
  </si>
  <si>
    <t>ONF 13/03/2014 - vendus</t>
  </si>
  <si>
    <t>2,0 - 2,1</t>
  </si>
  <si>
    <t>2,1 - 2,2</t>
  </si>
  <si>
    <t>Experts - 21/11/2013 - vendus</t>
  </si>
  <si>
    <t>Pins à vendre</t>
  </si>
  <si>
    <t>Experts - 24/04/2014</t>
  </si>
  <si>
    <t>0NF 26/06/2014 - Vendus</t>
  </si>
  <si>
    <t>2,2 - 2,3</t>
  </si>
  <si>
    <t>2,3 - 2,4</t>
  </si>
  <si>
    <t>2,4 - 2,5</t>
  </si>
  <si>
    <t>Pin maritime</t>
  </si>
  <si>
    <t>ONF 16/10/2014 - Vendus</t>
  </si>
  <si>
    <t>essence</t>
  </si>
  <si>
    <t>ONF 12/05/2015</t>
  </si>
  <si>
    <t>Vente des experts 22 04 2015</t>
  </si>
  <si>
    <t>Ed</t>
  </si>
  <si>
    <t>Vente des experts 26/11/2015 - vendus</t>
  </si>
  <si>
    <t>Vu mini :</t>
  </si>
  <si>
    <t>Vu max :</t>
  </si>
  <si>
    <t>Vente des experts 27/04/2016</t>
  </si>
  <si>
    <t>Surface maxi :</t>
  </si>
  <si>
    <t>Volume total mis en vente en bloc (en m3)</t>
  </si>
  <si>
    <t>m3</t>
  </si>
  <si>
    <t>Volume total présumé mis en vente UP (en M3A/stère)</t>
  </si>
  <si>
    <t>M3A/stères</t>
  </si>
  <si>
    <t>Nbre Articles</t>
  </si>
  <si>
    <t>Rappel dernière vente ONF</t>
  </si>
  <si>
    <t>Nbre Vendus*</t>
  </si>
  <si>
    <t>%</t>
  </si>
  <si>
    <t>vente en bloc - Pin maritime</t>
  </si>
  <si>
    <t>Domaniale</t>
  </si>
  <si>
    <t>Régionale</t>
  </si>
  <si>
    <t>-</t>
  </si>
  <si>
    <t>Départementale</t>
  </si>
  <si>
    <t>Coupe rase ?</t>
  </si>
  <si>
    <t>Communale</t>
  </si>
  <si>
    <t>Etablissement public</t>
  </si>
  <si>
    <t>Syndicale</t>
  </si>
  <si>
    <t>Volume en vente</t>
  </si>
  <si>
    <t>Volume vendu*</t>
  </si>
  <si>
    <t>Nbre Vendus</t>
  </si>
  <si>
    <t xml:space="preserve"> </t>
  </si>
  <si>
    <t>vente à l'unité de produits - Pin maritime</t>
  </si>
  <si>
    <t>vu moyen (m3)</t>
  </si>
  <si>
    <t>E2</t>
  </si>
  <si>
    <t>Vente ONF - 12 05 2016 - Lugos</t>
  </si>
  <si>
    <t>Prix sylviculteurs 1 er semestre 2016 2/6/2016</t>
  </si>
  <si>
    <t>Vente ONF - 14 10  2016 - Lugos</t>
  </si>
  <si>
    <t>Valeur (€)</t>
  </si>
  <si>
    <t>Stères</t>
  </si>
  <si>
    <t>Vente ONF 18/05/2017 Lugos</t>
  </si>
  <si>
    <t>Vente Expert 19 04 2017</t>
  </si>
  <si>
    <t>0,5 à 1 m3</t>
  </si>
  <si>
    <t>0 à 0,5 m3</t>
  </si>
  <si>
    <t>1 à 1,5 m3</t>
  </si>
  <si>
    <t>1,5 à 2 m3</t>
  </si>
  <si>
    <t>Répartition par catégorie de vu</t>
  </si>
  <si>
    <t>Catégorie de Vu en m3</t>
  </si>
  <si>
    <t>m3 mis en vente</t>
  </si>
  <si>
    <t>&gt;2 m3</t>
  </si>
  <si>
    <t>Vente ONF du 19/10/2017 - vendus</t>
  </si>
  <si>
    <t>Nb de lots</t>
  </si>
  <si>
    <t>Volume (st)</t>
  </si>
  <si>
    <t>Vente ONF du 17 mai 2018 - Vendus</t>
  </si>
  <si>
    <t>Vente Expert 31/05/2018 - vendus</t>
  </si>
  <si>
    <t>Vente Expert du 11 octobre 2018</t>
  </si>
  <si>
    <t>M3/ha</t>
  </si>
  <si>
    <t>Nb de lots2</t>
  </si>
  <si>
    <t>GASCOGNE BOIS</t>
  </si>
  <si>
    <t>*RETIRE</t>
  </si>
  <si>
    <t>NC</t>
  </si>
  <si>
    <t>2,5 - 2,6</t>
  </si>
  <si>
    <t>2,6 - 2,7</t>
  </si>
  <si>
    <t>2,7 - 2,8</t>
  </si>
  <si>
    <t>2,8 - 2,9</t>
  </si>
  <si>
    <t>2,9 - 3,0</t>
  </si>
  <si>
    <t>Now</t>
  </si>
  <si>
    <t>Vente ONF février 2019</t>
  </si>
  <si>
    <t>HOSTEIN ET LAVAL</t>
  </si>
  <si>
    <t>LACANAU (33)</t>
  </si>
  <si>
    <t>Vente Experts 25/04/2019 -Vendus</t>
  </si>
  <si>
    <t>Vente ONF - 18/10/2018</t>
  </si>
  <si>
    <t>Vente ONF 16 mai 2019 - Vendus</t>
  </si>
  <si>
    <t>Densité (N/ha)</t>
  </si>
  <si>
    <t>% de la vente</t>
  </si>
  <si>
    <t>100%</t>
  </si>
  <si>
    <t>Vente ONF 17/10/2019</t>
  </si>
  <si>
    <t>E1</t>
  </si>
  <si>
    <t>LANTON (33)</t>
  </si>
  <si>
    <t>AM</t>
  </si>
  <si>
    <t>LOGIFOR</t>
  </si>
  <si>
    <t>Prix total estimé</t>
  </si>
  <si>
    <t>Prix 3</t>
  </si>
  <si>
    <t>Prix 2 (€/stere)</t>
  </si>
  <si>
    <t>Prix U (€/m3)</t>
  </si>
  <si>
    <t>Prix u (€/st)</t>
  </si>
  <si>
    <t>Nombre de tiges</t>
  </si>
  <si>
    <t>V tot/ha (st/ha)</t>
  </si>
  <si>
    <t>V tot (st)</t>
  </si>
  <si>
    <t>Vtotal (en m3)</t>
  </si>
  <si>
    <t>LESBATS ET FILS</t>
  </si>
  <si>
    <t>SAINTE-EULALIE-EN-BORN (40)</t>
  </si>
  <si>
    <t>BOUSSES (47)</t>
  </si>
  <si>
    <t>SAINT-MICHEL-DE-CASTELNAU (33)</t>
  </si>
  <si>
    <t>MARCHEPRIME (33)</t>
  </si>
  <si>
    <t>Vente des experts 19/11/2020 - vendus</t>
  </si>
  <si>
    <t xml:space="preserve"> Vente des experts 02/07/2020 - vendus</t>
  </si>
  <si>
    <t>E3</t>
  </si>
  <si>
    <t>HOSTENS (33)</t>
  </si>
  <si>
    <t>SORE (40)</t>
  </si>
  <si>
    <t>LOUCHATS (33)</t>
  </si>
  <si>
    <t>BEYNEL MANUSTOCK</t>
  </si>
  <si>
    <t>VIDAL Dominique (DVEF)</t>
  </si>
  <si>
    <t>ESPACE FORET</t>
  </si>
  <si>
    <t>SMURFIT KAPPA</t>
  </si>
  <si>
    <t>Vunitaire (m3/ti)</t>
  </si>
  <si>
    <t>Expert 19/11/2020</t>
  </si>
  <si>
    <t>Vente ONF 22/02/2021 - vendus</t>
  </si>
  <si>
    <t>Vente ONF 15/10/2020 - vendus</t>
  </si>
  <si>
    <t>Vente des experts 27/05/2021 - vendus</t>
  </si>
  <si>
    <t>Vente ONF 17/06/2020 - vendus</t>
  </si>
  <si>
    <t>Vente ONF 18/02/2020 - vendus</t>
  </si>
  <si>
    <t>YCHOUX (40)</t>
  </si>
  <si>
    <t>PEFC</t>
  </si>
  <si>
    <t>SEGUIN André</t>
  </si>
  <si>
    <t>CABANAC-ET-VILLAGRAINS (33)</t>
  </si>
  <si>
    <t>1ere offre Gascogne Bois : 57,84€/m3 - PEFC</t>
  </si>
  <si>
    <t>1ere offre Gascogne Bois : 59€/m3 - PEFC</t>
  </si>
  <si>
    <t>1ere offre Gascogne Bois : 58,43 € - PEFC</t>
  </si>
  <si>
    <t>LUXEY (40)</t>
  </si>
  <si>
    <t>SOMOMA</t>
  </si>
  <si>
    <t>LIT-ET-MIXE (40)</t>
  </si>
  <si>
    <t>VIELLE-SAINT-GIRONS (40)</t>
  </si>
  <si>
    <t>LAPEGUE Forestiere</t>
  </si>
  <si>
    <t>EFC</t>
  </si>
  <si>
    <t>SOLFERINO (40)</t>
  </si>
  <si>
    <t>JC LEJEUNE</t>
  </si>
  <si>
    <t>BARBASTE (47)</t>
  </si>
  <si>
    <t>E4</t>
  </si>
  <si>
    <t>RESULTAT DE LA VENTE DES EXPERTS du 18 novembre 2021  - A distance</t>
  </si>
  <si>
    <t>PARENTIS-EN-BORN (40)</t>
  </si>
  <si>
    <t>JEANIN Philippe</t>
  </si>
  <si>
    <t>MACE FORESTIERE</t>
  </si>
  <si>
    <t>SEBSO Fibre Excellence</t>
  </si>
  <si>
    <t>EGGER</t>
  </si>
  <si>
    <t>Pin taeda</t>
  </si>
  <si>
    <t>Centre d'Essai des Landes</t>
  </si>
  <si>
    <t>1ere offre : F. MACE</t>
  </si>
  <si>
    <t>BREDE (33)</t>
  </si>
  <si>
    <t>MOULIS-EN-MEDOC (33)</t>
  </si>
  <si>
    <t>COMMENSACQ (40)</t>
  </si>
  <si>
    <t>PEFC - Vu = 0,25 m3</t>
  </si>
  <si>
    <t>PEFC - Vu = 0,16 m3 - PEFC</t>
  </si>
  <si>
    <t>PEFC - Vu = 0,09 m3</t>
  </si>
  <si>
    <t>PEFC - Vu = 0,04 m3</t>
  </si>
  <si>
    <t>PEFC - Vu = 0,06 m3 - PEFC</t>
  </si>
  <si>
    <t>PEFC - Vu = 0,1 m3</t>
  </si>
  <si>
    <t>Vente des experts 18/11/2021 - vendus</t>
  </si>
  <si>
    <t>Vente ONF 7/09/2021 - Vendus</t>
  </si>
  <si>
    <t>Vente ONF 14/10/2021 - Vendus</t>
  </si>
  <si>
    <t>**par rapport à la dernière vente des Experts (mai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</si>
</sst>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"/>
    <numFmt numFmtId="165" formatCode="0.0"/>
    <numFmt numFmtId="166" formatCode="_-* #,##0\ _€_-;\-* #,##0\ _€_-;_-* &quot;-&quot;??\ _€_-;_-@_-"/>
    <numFmt numFmtId="167" formatCode="#,##0.0\ &quot;€&quot;"/>
    <numFmt numFmtId="168" formatCode="_-* #,##0.0\ &quot;€&quot;_-;\-* #,##0.0\ &quot;€&quot;_-;_-* &quot;-&quot;??\ &quot;€&quot;_-;_-@_-"/>
    <numFmt numFmtId="169" formatCode="0.000"/>
    <numFmt numFmtId="170" formatCode="_-* #,##0\ &quot;€&quot;_-;\-* #,##0\ &quot;€&quot;_-;_-* &quot;-&quot;??\ &quot;€&quot;_-;_-@_-"/>
    <numFmt numFmtId="171" formatCode="#,##0\ [$€-40C];\-#,##0\ [$€-40C]"/>
    <numFmt numFmtId="172" formatCode="#,##0.00\ &quot;€&quot;"/>
    <numFmt numFmtId="173" formatCode="#,##0.00\ [$€-40C];\-#,##0.00\ [$€-40C]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10"/>
      <color indexed="12"/>
      <name val="Arial"/>
      <family val="2"/>
    </font>
    <font>
      <b/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10"/>
      <name val="Arial"/>
      <family val="2"/>
    </font>
    <font>
      <i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sz val="10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12"/>
      <name val="Arial"/>
      <family val="2"/>
    </font>
    <font>
      <b/>
      <sz val="11"/>
      <color indexed="12"/>
      <name val="Arial"/>
      <family val="2"/>
    </font>
    <font>
      <i/>
      <sz val="9"/>
      <color indexed="22"/>
      <name val="Arial"/>
      <family val="2"/>
    </font>
    <font>
      <b/>
      <i/>
      <sz val="9"/>
      <color indexed="2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3"/>
      <color theme="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i/>
      <sz val="11"/>
      <color rgb="FF7F7F7F"/>
      <name val="Calibri"/>
      <family val="2"/>
      <scheme val="minor"/>
    </font>
    <font>
      <sz val="10"/>
      <color indexed="8"/>
      <name val="Arial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8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7" fillId="0" borderId="0"/>
    <xf numFmtId="0" fontId="25" fillId="0" borderId="0"/>
    <xf numFmtId="9" fontId="2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39" fillId="0" borderId="0" applyNumberFormat="0" applyFill="0" applyBorder="0" applyAlignment="0" applyProtection="0"/>
    <xf numFmtId="0" fontId="40" fillId="0" borderId="0"/>
    <xf numFmtId="0" fontId="6" fillId="0" borderId="0"/>
    <xf numFmtId="0" fontId="6" fillId="0" borderId="0"/>
  </cellStyleXfs>
  <cellXfs count="392">
    <xf numFmtId="0" fontId="0" fillId="0" borderId="0" xfId="0"/>
    <xf numFmtId="3" fontId="4" fillId="0" borderId="2" xfId="0" applyNumberFormat="1" applyFont="1" applyBorder="1" applyAlignment="1"/>
    <xf numFmtId="0" fontId="0" fillId="0" borderId="2" xfId="0" applyBorder="1"/>
    <xf numFmtId="0" fontId="0" fillId="0" borderId="0" xfId="0" applyAlignment="1"/>
    <xf numFmtId="0" fontId="3" fillId="0" borderId="0" xfId="0" applyFont="1" applyBorder="1" applyAlignment="1"/>
    <xf numFmtId="3" fontId="4" fillId="0" borderId="0" xfId="0" applyNumberFormat="1" applyFont="1" applyAlignment="1"/>
    <xf numFmtId="0" fontId="4" fillId="0" borderId="0" xfId="0" applyFont="1" applyBorder="1" applyAlignment="1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/>
    <xf numFmtId="3" fontId="0" fillId="0" borderId="2" xfId="0" applyNumberFormat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165" fontId="4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0" fillId="0" borderId="0" xfId="0" applyFont="1"/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3" fontId="9" fillId="3" borderId="2" xfId="0" applyNumberFormat="1" applyFont="1" applyFill="1" applyBorder="1"/>
    <xf numFmtId="3" fontId="12" fillId="4" borderId="4" xfId="0" applyNumberFormat="1" applyFont="1" applyFill="1" applyBorder="1"/>
    <xf numFmtId="3" fontId="12" fillId="4" borderId="2" xfId="0" applyNumberFormat="1" applyFont="1" applyFill="1" applyBorder="1"/>
    <xf numFmtId="3" fontId="9" fillId="0" borderId="5" xfId="0" applyNumberFormat="1" applyFont="1" applyFill="1" applyBorder="1"/>
    <xf numFmtId="3" fontId="4" fillId="0" borderId="2" xfId="0" applyNumberFormat="1" applyFont="1" applyBorder="1" applyAlignment="1">
      <alignment horizontal="center"/>
    </xf>
    <xf numFmtId="0" fontId="10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right"/>
    </xf>
    <xf numFmtId="3" fontId="9" fillId="0" borderId="0" xfId="0" applyNumberFormat="1" applyFont="1" applyFill="1" applyBorder="1"/>
    <xf numFmtId="0" fontId="3" fillId="0" borderId="0" xfId="0" applyFont="1" applyFill="1" applyAlignment="1">
      <alignment horizontal="right"/>
    </xf>
    <xf numFmtId="0" fontId="0" fillId="0" borderId="0" xfId="0" applyBorder="1" applyAlignment="1">
      <alignment horizontal="right"/>
    </xf>
    <xf numFmtId="0" fontId="3" fillId="0" borderId="3" xfId="0" applyFont="1" applyFill="1" applyBorder="1" applyAlignment="1">
      <alignment horizontal="right" vertical="center"/>
    </xf>
    <xf numFmtId="165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3" xfId="0" applyFill="1" applyBorder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3" fontId="4" fillId="0" borderId="6" xfId="0" applyNumberFormat="1" applyFont="1" applyBorder="1" applyAlignment="1">
      <alignment horizontal="center"/>
    </xf>
    <xf numFmtId="0" fontId="8" fillId="5" borderId="0" xfId="0" applyFont="1" applyFill="1" applyBorder="1" applyAlignment="1">
      <alignment horizontal="centerContinuous" vertical="center"/>
    </xf>
    <xf numFmtId="0" fontId="0" fillId="5" borderId="0" xfId="0" applyFill="1" applyBorder="1" applyAlignment="1">
      <alignment horizontal="centerContinuous" vertical="center"/>
    </xf>
    <xf numFmtId="0" fontId="0" fillId="5" borderId="0" xfId="0" applyFill="1" applyBorder="1"/>
    <xf numFmtId="3" fontId="9" fillId="5" borderId="7" xfId="0" applyNumberFormat="1" applyFont="1" applyFill="1" applyBorder="1" applyAlignment="1">
      <alignment horizontal="centerContinuous" vertical="center"/>
    </xf>
    <xf numFmtId="0" fontId="0" fillId="5" borderId="0" xfId="0" applyFill="1"/>
    <xf numFmtId="0" fontId="8" fillId="5" borderId="7" xfId="0" applyFont="1" applyFill="1" applyBorder="1" applyAlignment="1">
      <alignment horizontal="centerContinuous" vertical="center"/>
    </xf>
    <xf numFmtId="0" fontId="0" fillId="5" borderId="7" xfId="0" applyFill="1" applyBorder="1"/>
    <xf numFmtId="0" fontId="4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3" fillId="0" borderId="8" xfId="0" applyFont="1" applyBorder="1" applyAlignment="1">
      <alignment horizontal="center" vertical="center" textRotation="45" wrapText="1"/>
    </xf>
    <xf numFmtId="2" fontId="0" fillId="5" borderId="2" xfId="0" applyNumberFormat="1" applyFill="1" applyBorder="1" applyAlignment="1">
      <alignment horizontal="center"/>
    </xf>
    <xf numFmtId="167" fontId="0" fillId="0" borderId="2" xfId="0" applyNumberFormat="1" applyBorder="1"/>
    <xf numFmtId="0" fontId="0" fillId="0" borderId="0" xfId="0" applyFill="1" applyBorder="1"/>
    <xf numFmtId="0" fontId="6" fillId="0" borderId="0" xfId="4" applyFont="1" applyFill="1" applyBorder="1" applyAlignment="1">
      <alignment wrapText="1"/>
    </xf>
    <xf numFmtId="2" fontId="0" fillId="5" borderId="9" xfId="0" applyNumberFormat="1" applyFill="1" applyBorder="1" applyAlignment="1">
      <alignment horizontal="center"/>
    </xf>
    <xf numFmtId="168" fontId="6" fillId="6" borderId="2" xfId="1" applyNumberFormat="1" applyFont="1" applyFill="1" applyBorder="1" applyAlignment="1">
      <alignment horizontal="right"/>
    </xf>
    <xf numFmtId="167" fontId="0" fillId="2" borderId="2" xfId="0" applyNumberFormat="1" applyFill="1" applyBorder="1"/>
    <xf numFmtId="0" fontId="16" fillId="0" borderId="0" xfId="0" applyFont="1"/>
    <xf numFmtId="0" fontId="16" fillId="0" borderId="0" xfId="0" applyFont="1" applyBorder="1"/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/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/>
    <xf numFmtId="0" fontId="16" fillId="0" borderId="10" xfId="0" applyFont="1" applyBorder="1" applyAlignment="1">
      <alignment horizontal="left"/>
    </xf>
    <xf numFmtId="0" fontId="17" fillId="0" borderId="11" xfId="0" applyFont="1" applyBorder="1" applyAlignment="1">
      <alignment horizontal="center"/>
    </xf>
    <xf numFmtId="0" fontId="17" fillId="0" borderId="11" xfId="0" applyFont="1" applyBorder="1" applyAlignment="1">
      <alignment horizontal="centerContinuous"/>
    </xf>
    <xf numFmtId="3" fontId="17" fillId="0" borderId="11" xfId="0" applyNumberFormat="1" applyFont="1" applyBorder="1" applyAlignment="1">
      <alignment horizontal="centerContinuous"/>
    </xf>
    <xf numFmtId="0" fontId="16" fillId="0" borderId="12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0" fontId="16" fillId="0" borderId="0" xfId="0" applyFont="1" applyAlignment="1"/>
    <xf numFmtId="3" fontId="16" fillId="0" borderId="0" xfId="0" applyNumberFormat="1" applyFont="1" applyAlignment="1"/>
    <xf numFmtId="0" fontId="17" fillId="5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/>
    </xf>
    <xf numFmtId="165" fontId="16" fillId="0" borderId="2" xfId="0" applyNumberFormat="1" applyFont="1" applyBorder="1" applyAlignment="1">
      <alignment horizontal="center"/>
    </xf>
    <xf numFmtId="164" fontId="17" fillId="0" borderId="2" xfId="0" applyNumberFormat="1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textRotation="45" wrapText="1"/>
    </xf>
    <xf numFmtId="0" fontId="17" fillId="0" borderId="8" xfId="0" applyFont="1" applyBorder="1" applyAlignment="1">
      <alignment horizontal="center" vertical="center" textRotation="45" wrapText="1"/>
    </xf>
    <xf numFmtId="2" fontId="16" fillId="5" borderId="9" xfId="0" applyNumberFormat="1" applyFont="1" applyFill="1" applyBorder="1" applyAlignment="1">
      <alignment horizontal="center"/>
    </xf>
    <xf numFmtId="167" fontId="16" fillId="2" borderId="2" xfId="0" applyNumberFormat="1" applyFont="1" applyFill="1" applyBorder="1"/>
    <xf numFmtId="167" fontId="16" fillId="0" borderId="2" xfId="0" applyNumberFormat="1" applyFont="1" applyBorder="1"/>
    <xf numFmtId="0" fontId="17" fillId="7" borderId="2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9" fontId="16" fillId="0" borderId="0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7" fillId="5" borderId="14" xfId="0" applyFont="1" applyFill="1" applyBorder="1" applyAlignment="1">
      <alignment horizontal="center"/>
    </xf>
    <xf numFmtId="0" fontId="17" fillId="5" borderId="14" xfId="0" applyFont="1" applyFill="1" applyBorder="1" applyAlignment="1">
      <alignment horizontal="centerContinuous"/>
    </xf>
    <xf numFmtId="3" fontId="17" fillId="5" borderId="14" xfId="0" applyNumberFormat="1" applyFont="1" applyFill="1" applyBorder="1" applyAlignment="1">
      <alignment horizontal="centerContinuous"/>
    </xf>
    <xf numFmtId="9" fontId="16" fillId="0" borderId="0" xfId="7" applyFont="1" applyBorder="1" applyAlignment="1">
      <alignment horizontal="center"/>
    </xf>
    <xf numFmtId="44" fontId="0" fillId="0" borderId="0" xfId="1" applyFont="1" applyFill="1" applyBorder="1" applyAlignment="1"/>
    <xf numFmtId="0" fontId="3" fillId="0" borderId="0" xfId="0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3" fontId="3" fillId="0" borderId="0" xfId="0" applyNumberFormat="1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3" fillId="2" borderId="8" xfId="0" applyFont="1" applyFill="1" applyBorder="1" applyAlignment="1">
      <alignment horizontal="center" vertical="center" textRotation="45" wrapText="1"/>
    </xf>
    <xf numFmtId="43" fontId="0" fillId="0" borderId="0" xfId="0" applyNumberFormat="1" applyBorder="1"/>
    <xf numFmtId="0" fontId="0" fillId="0" borderId="0" xfId="0" applyNumberFormat="1" applyBorder="1"/>
    <xf numFmtId="0" fontId="6" fillId="0" borderId="0" xfId="4" applyFont="1" applyFill="1" applyBorder="1" applyAlignment="1"/>
    <xf numFmtId="165" fontId="16" fillId="0" borderId="0" xfId="0" applyNumberFormat="1" applyFont="1"/>
    <xf numFmtId="166" fontId="16" fillId="0" borderId="0" xfId="2" applyNumberFormat="1" applyFont="1" applyAlignment="1">
      <alignment horizontal="right"/>
    </xf>
    <xf numFmtId="166" fontId="16" fillId="0" borderId="0" xfId="2" applyNumberFormat="1" applyFont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 textRotation="45" wrapText="1"/>
    </xf>
    <xf numFmtId="167" fontId="0" fillId="8" borderId="2" xfId="0" applyNumberFormat="1" applyFill="1" applyBorder="1"/>
    <xf numFmtId="170" fontId="0" fillId="0" borderId="0" xfId="1" applyNumberFormat="1" applyFont="1" applyFill="1" applyBorder="1" applyAlignment="1"/>
    <xf numFmtId="0" fontId="6" fillId="0" borderId="0" xfId="4" applyFont="1" applyFill="1" applyBorder="1" applyAlignment="1">
      <alignment horizontal="center"/>
    </xf>
    <xf numFmtId="170" fontId="6" fillId="0" borderId="0" xfId="1" applyNumberFormat="1" applyFont="1" applyFill="1" applyBorder="1" applyAlignment="1">
      <alignment horizontal="center"/>
    </xf>
    <xf numFmtId="44" fontId="6" fillId="0" borderId="0" xfId="1" applyFont="1" applyFill="1" applyBorder="1" applyAlignment="1">
      <alignment horizontal="center"/>
    </xf>
    <xf numFmtId="170" fontId="0" fillId="0" borderId="0" xfId="0" applyNumberFormat="1" applyFill="1" applyBorder="1" applyAlignment="1"/>
    <xf numFmtId="170" fontId="23" fillId="0" borderId="0" xfId="1" applyNumberFormat="1" applyFont="1" applyFill="1" applyBorder="1"/>
    <xf numFmtId="170" fontId="24" fillId="0" borderId="0" xfId="1" applyNumberFormat="1" applyFont="1" applyFill="1" applyBorder="1"/>
    <xf numFmtId="2" fontId="6" fillId="0" borderId="1" xfId="5" applyNumberFormat="1" applyFont="1" applyFill="1" applyBorder="1" applyAlignment="1">
      <alignment horizontal="right" wrapText="1"/>
    </xf>
    <xf numFmtId="0" fontId="6" fillId="0" borderId="0" xfId="4" applyFont="1" applyFill="1" applyBorder="1" applyAlignment="1">
      <alignment horizontal="right" wrapText="1"/>
    </xf>
    <xf numFmtId="170" fontId="0" fillId="0" borderId="0" xfId="0" applyNumberFormat="1" applyFill="1" applyBorder="1"/>
    <xf numFmtId="44" fontId="6" fillId="0" borderId="1" xfId="1" applyFont="1" applyFill="1" applyBorder="1" applyAlignment="1">
      <alignment horizontal="right" wrapText="1"/>
    </xf>
    <xf numFmtId="170" fontId="6" fillId="0" borderId="1" xfId="1" applyNumberFormat="1" applyFont="1" applyFill="1" applyBorder="1" applyAlignment="1">
      <alignment horizontal="right" wrapText="1"/>
    </xf>
    <xf numFmtId="165" fontId="26" fillId="0" borderId="2" xfId="0" applyNumberFormat="1" applyFont="1" applyFill="1" applyBorder="1" applyAlignment="1">
      <alignment horizontal="center"/>
    </xf>
    <xf numFmtId="0" fontId="27" fillId="0" borderId="0" xfId="0" applyFont="1"/>
    <xf numFmtId="165" fontId="6" fillId="0" borderId="1" xfId="5" applyNumberFormat="1" applyFont="1" applyFill="1" applyBorder="1" applyAlignment="1">
      <alignment horizontal="right" wrapText="1"/>
    </xf>
    <xf numFmtId="0" fontId="28" fillId="0" borderId="0" xfId="0" applyFont="1"/>
    <xf numFmtId="0" fontId="16" fillId="0" borderId="0" xfId="0" applyFont="1" applyAlignment="1">
      <alignment horizontal="right"/>
    </xf>
    <xf numFmtId="165" fontId="16" fillId="0" borderId="0" xfId="0" applyNumberFormat="1" applyFont="1" applyFill="1" applyAlignment="1">
      <alignment horizontal="right"/>
    </xf>
    <xf numFmtId="165" fontId="16" fillId="0" borderId="0" xfId="0" applyNumberFormat="1" applyFont="1" applyAlignment="1">
      <alignment horizontal="right"/>
    </xf>
    <xf numFmtId="0" fontId="29" fillId="5" borderId="11" xfId="0" applyFont="1" applyFill="1" applyBorder="1" applyAlignment="1">
      <alignment wrapText="1"/>
    </xf>
    <xf numFmtId="0" fontId="29" fillId="5" borderId="15" xfId="0" applyFont="1" applyFill="1" applyBorder="1" applyAlignment="1">
      <alignment wrapText="1"/>
    </xf>
    <xf numFmtId="166" fontId="29" fillId="5" borderId="0" xfId="2" applyNumberFormat="1" applyFont="1" applyFill="1" applyBorder="1" applyAlignment="1">
      <alignment horizontal="right" vertical="center"/>
    </xf>
    <xf numFmtId="9" fontId="29" fillId="5" borderId="16" xfId="0" applyNumberFormat="1" applyFont="1" applyFill="1" applyBorder="1"/>
    <xf numFmtId="166" fontId="30" fillId="5" borderId="14" xfId="2" applyNumberFormat="1" applyFont="1" applyFill="1" applyBorder="1" applyAlignment="1">
      <alignment horizontal="right"/>
    </xf>
    <xf numFmtId="9" fontId="17" fillId="5" borderId="14" xfId="0" applyNumberFormat="1" applyFont="1" applyFill="1" applyBorder="1" applyAlignment="1">
      <alignment horizontal="center"/>
    </xf>
    <xf numFmtId="9" fontId="29" fillId="5" borderId="17" xfId="0" applyNumberFormat="1" applyFont="1" applyFill="1" applyBorder="1"/>
    <xf numFmtId="9" fontId="16" fillId="0" borderId="0" xfId="7" applyFont="1" applyAlignment="1"/>
    <xf numFmtId="0" fontId="16" fillId="0" borderId="12" xfId="0" applyFont="1" applyBorder="1"/>
    <xf numFmtId="3" fontId="16" fillId="0" borderId="0" xfId="0" applyNumberFormat="1" applyFont="1"/>
    <xf numFmtId="0" fontId="16" fillId="0" borderId="0" xfId="0" applyFont="1" applyFill="1" applyBorder="1" applyAlignment="1">
      <alignment horizontal="left"/>
    </xf>
    <xf numFmtId="0" fontId="29" fillId="5" borderId="0" xfId="0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left"/>
    </xf>
    <xf numFmtId="0" fontId="6" fillId="0" borderId="0" xfId="5" applyFont="1" applyFill="1" applyBorder="1" applyAlignment="1">
      <alignment wrapText="1"/>
    </xf>
    <xf numFmtId="1" fontId="16" fillId="0" borderId="0" xfId="0" applyNumberFormat="1" applyFont="1" applyFill="1" applyAlignment="1">
      <alignment horizontal="right"/>
    </xf>
    <xf numFmtId="1" fontId="0" fillId="0" borderId="2" xfId="0" applyNumberFormat="1" applyBorder="1"/>
    <xf numFmtId="9" fontId="16" fillId="0" borderId="0" xfId="7" applyFont="1"/>
    <xf numFmtId="1" fontId="16" fillId="0" borderId="2" xfId="0" applyNumberFormat="1" applyFont="1" applyBorder="1" applyAlignment="1">
      <alignment horizontal="center"/>
    </xf>
    <xf numFmtId="1" fontId="16" fillId="0" borderId="0" xfId="0" applyNumberFormat="1" applyFont="1"/>
    <xf numFmtId="2" fontId="6" fillId="0" borderId="1" xfId="4" applyNumberFormat="1" applyFont="1" applyFill="1" applyBorder="1" applyAlignment="1">
      <alignment horizontal="right" wrapText="1"/>
    </xf>
    <xf numFmtId="44" fontId="6" fillId="0" borderId="2" xfId="1" applyFont="1" applyFill="1" applyBorder="1" applyAlignment="1">
      <alignment horizontal="right" wrapText="1"/>
    </xf>
    <xf numFmtId="1" fontId="10" fillId="0" borderId="0" xfId="0" applyNumberFormat="1" applyFont="1"/>
    <xf numFmtId="2" fontId="0" fillId="0" borderId="0" xfId="0" applyNumberFormat="1" applyFill="1" applyBorder="1" applyAlignment="1"/>
    <xf numFmtId="2" fontId="0" fillId="8" borderId="0" xfId="0" applyNumberFormat="1" applyFill="1" applyBorder="1" applyAlignment="1"/>
    <xf numFmtId="0" fontId="3" fillId="9" borderId="8" xfId="0" applyFont="1" applyFill="1" applyBorder="1" applyAlignment="1">
      <alignment horizontal="center" vertical="center" textRotation="45" wrapText="1"/>
    </xf>
    <xf numFmtId="167" fontId="0" fillId="9" borderId="2" xfId="0" applyNumberFormat="1" applyFill="1" applyBorder="1"/>
    <xf numFmtId="44" fontId="6" fillId="10" borderId="1" xfId="1" applyFont="1" applyFill="1" applyBorder="1" applyAlignment="1">
      <alignment horizontal="right" wrapText="1"/>
    </xf>
    <xf numFmtId="44" fontId="0" fillId="0" borderId="0" xfId="1" applyNumberFormat="1" applyFont="1" applyFill="1" applyBorder="1" applyAlignment="1"/>
    <xf numFmtId="43" fontId="0" fillId="0" borderId="0" xfId="0" applyNumberFormat="1" applyFill="1" applyBorder="1" applyAlignment="1"/>
    <xf numFmtId="2" fontId="6" fillId="0" borderId="2" xfId="4" applyNumberFormat="1" applyFont="1" applyFill="1" applyBorder="1" applyAlignment="1">
      <alignment horizontal="right" wrapText="1"/>
    </xf>
    <xf numFmtId="170" fontId="6" fillId="0" borderId="2" xfId="1" applyNumberFormat="1" applyFont="1" applyFill="1" applyBorder="1" applyAlignment="1">
      <alignment horizontal="right" wrapText="1"/>
    </xf>
    <xf numFmtId="169" fontId="15" fillId="5" borderId="2" xfId="0" applyNumberFormat="1" applyFont="1" applyFill="1" applyBorder="1"/>
    <xf numFmtId="44" fontId="31" fillId="11" borderId="2" xfId="1" applyFont="1" applyFill="1" applyBorder="1" applyAlignment="1">
      <alignment horizontal="right" wrapText="1"/>
    </xf>
    <xf numFmtId="9" fontId="0" fillId="0" borderId="0" xfId="7" applyFont="1" applyFill="1" applyBorder="1"/>
    <xf numFmtId="2" fontId="25" fillId="0" borderId="1" xfId="6" applyNumberFormat="1" applyFont="1" applyFill="1" applyBorder="1" applyAlignment="1">
      <alignment horizontal="right" wrapText="1"/>
    </xf>
    <xf numFmtId="0" fontId="6" fillId="0" borderId="0" xfId="5" applyFont="1" applyFill="1" applyBorder="1" applyAlignment="1">
      <alignment horizontal="right" wrapText="1"/>
    </xf>
    <xf numFmtId="0" fontId="3" fillId="2" borderId="18" xfId="0" applyFont="1" applyFill="1" applyBorder="1" applyAlignment="1">
      <alignment horizontal="center" vertical="center" textRotation="45" wrapText="1"/>
    </xf>
    <xf numFmtId="2" fontId="6" fillId="0" borderId="1" xfId="6" applyNumberFormat="1" applyFont="1" applyFill="1" applyBorder="1" applyAlignment="1">
      <alignment horizontal="right" wrapText="1"/>
    </xf>
    <xf numFmtId="44" fontId="6" fillId="6" borderId="1" xfId="1" applyNumberFormat="1" applyFont="1" applyFill="1" applyBorder="1" applyAlignment="1">
      <alignment horizontal="right" wrapText="1"/>
    </xf>
    <xf numFmtId="2" fontId="25" fillId="0" borderId="1" xfId="5" applyNumberFormat="1" applyFont="1" applyFill="1" applyBorder="1" applyAlignment="1">
      <alignment horizontal="right" wrapText="1"/>
    </xf>
    <xf numFmtId="166" fontId="0" fillId="0" borderId="0" xfId="0" applyNumberFormat="1"/>
    <xf numFmtId="0" fontId="17" fillId="0" borderId="0" xfId="0" applyFont="1"/>
    <xf numFmtId="0" fontId="16" fillId="0" borderId="0" xfId="0" applyFont="1" applyBorder="1" applyAlignment="1">
      <alignment horizontal="right"/>
    </xf>
    <xf numFmtId="44" fontId="6" fillId="0" borderId="1" xfId="3" applyFont="1" applyFill="1" applyBorder="1" applyAlignment="1">
      <alignment horizontal="right" wrapText="1"/>
    </xf>
    <xf numFmtId="170" fontId="6" fillId="0" borderId="1" xfId="3" applyNumberFormat="1" applyFont="1" applyFill="1" applyBorder="1" applyAlignment="1">
      <alignment horizontal="right" wrapText="1"/>
    </xf>
    <xf numFmtId="44" fontId="33" fillId="0" borderId="1" xfId="3" applyFont="1" applyFill="1" applyBorder="1" applyAlignment="1">
      <alignment horizontal="right" wrapText="1"/>
    </xf>
    <xf numFmtId="44" fontId="16" fillId="0" borderId="2" xfId="3" applyFont="1" applyBorder="1" applyAlignment="1">
      <alignment horizontal="center"/>
    </xf>
    <xf numFmtId="44" fontId="16" fillId="0" borderId="2" xfId="3" applyFont="1" applyFill="1" applyBorder="1" applyAlignment="1">
      <alignment horizontal="center"/>
    </xf>
    <xf numFmtId="44" fontId="6" fillId="0" borderId="0" xfId="3" applyFont="1" applyFill="1" applyBorder="1" applyAlignment="1">
      <alignment horizontal="right" wrapText="1"/>
    </xf>
    <xf numFmtId="2" fontId="6" fillId="0" borderId="0" xfId="5" applyNumberFormat="1" applyFont="1" applyFill="1" applyBorder="1" applyAlignment="1">
      <alignment horizontal="right" wrapText="1"/>
    </xf>
    <xf numFmtId="2" fontId="6" fillId="12" borderId="1" xfId="6" applyNumberFormat="1" applyFont="1" applyFill="1" applyBorder="1" applyAlignment="1">
      <alignment horizontal="right" wrapText="1"/>
    </xf>
    <xf numFmtId="44" fontId="6" fillId="12" borderId="1" xfId="3" applyNumberFormat="1" applyFont="1" applyFill="1" applyBorder="1" applyAlignment="1">
      <alignment horizontal="right" wrapText="1"/>
    </xf>
    <xf numFmtId="2" fontId="6" fillId="13" borderId="1" xfId="6" applyNumberFormat="1" applyFont="1" applyFill="1" applyBorder="1" applyAlignment="1">
      <alignment horizontal="right" wrapText="1"/>
    </xf>
    <xf numFmtId="44" fontId="6" fillId="13" borderId="1" xfId="3" applyNumberFormat="1" applyFont="1" applyFill="1" applyBorder="1" applyAlignment="1">
      <alignment horizontal="right" wrapText="1"/>
    </xf>
    <xf numFmtId="9" fontId="16" fillId="0" borderId="0" xfId="7" applyFont="1" applyBorder="1"/>
    <xf numFmtId="2" fontId="6" fillId="14" borderId="1" xfId="5" applyNumberFormat="1" applyFont="1" applyFill="1" applyBorder="1" applyAlignment="1">
      <alignment horizontal="right" wrapText="1"/>
    </xf>
    <xf numFmtId="172" fontId="0" fillId="15" borderId="21" xfId="0" applyNumberFormat="1" applyFont="1" applyFill="1" applyBorder="1" applyAlignment="1">
      <alignment horizontal="center"/>
    </xf>
    <xf numFmtId="172" fontId="0" fillId="16" borderId="21" xfId="0" applyNumberFormat="1" applyFont="1" applyFill="1" applyBorder="1" applyAlignment="1">
      <alignment horizontal="center"/>
    </xf>
    <xf numFmtId="0" fontId="6" fillId="0" borderId="0" xfId="5" applyFont="1" applyFill="1" applyBorder="1" applyAlignment="1">
      <alignment horizontal="left" wrapText="1"/>
    </xf>
    <xf numFmtId="0" fontId="6" fillId="0" borderId="0" xfId="6" applyFont="1" applyFill="1" applyBorder="1" applyAlignment="1">
      <alignment horizontal="left" wrapText="1"/>
    </xf>
    <xf numFmtId="0" fontId="6" fillId="0" borderId="0" xfId="6" applyFont="1" applyFill="1" applyBorder="1" applyAlignment="1">
      <alignment horizontal="right" wrapText="1"/>
    </xf>
    <xf numFmtId="0" fontId="6" fillId="0" borderId="0" xfId="6" applyFont="1" applyFill="1" applyBorder="1" applyAlignment="1">
      <alignment wrapText="1"/>
    </xf>
    <xf numFmtId="2" fontId="6" fillId="0" borderId="0" xfId="6" applyNumberFormat="1" applyFont="1" applyFill="1" applyBorder="1" applyAlignment="1">
      <alignment horizontal="right" wrapText="1"/>
    </xf>
    <xf numFmtId="170" fontId="6" fillId="0" borderId="0" xfId="3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170" fontId="0" fillId="0" borderId="0" xfId="3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170" fontId="0" fillId="0" borderId="0" xfId="0" applyNumberFormat="1" applyFont="1" applyFill="1" applyBorder="1" applyAlignment="1">
      <alignment horizontal="center"/>
    </xf>
    <xf numFmtId="172" fontId="0" fillId="0" borderId="0" xfId="0" applyNumberFormat="1" applyFont="1" applyFill="1" applyBorder="1" applyAlignment="1">
      <alignment horizontal="center"/>
    </xf>
    <xf numFmtId="172" fontId="0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0" fontId="25" fillId="0" borderId="0" xfId="6" applyFill="1" applyBorder="1"/>
    <xf numFmtId="0" fontId="25" fillId="0" borderId="0" xfId="6" applyFont="1" applyFill="1" applyBorder="1" applyAlignment="1">
      <alignment horizontal="right" wrapText="1"/>
    </xf>
    <xf numFmtId="0" fontId="25" fillId="0" borderId="0" xfId="6" applyFont="1" applyFill="1" applyBorder="1" applyAlignment="1">
      <alignment wrapText="1"/>
    </xf>
    <xf numFmtId="2" fontId="25" fillId="0" borderId="0" xfId="6" applyNumberFormat="1" applyFont="1" applyFill="1" applyBorder="1" applyAlignment="1">
      <alignment horizontal="right" wrapText="1"/>
    </xf>
    <xf numFmtId="170" fontId="25" fillId="0" borderId="0" xfId="3" applyNumberFormat="1" applyFont="1" applyFill="1" applyBorder="1" applyAlignment="1" applyProtection="1">
      <alignment horizontal="right" wrapText="1"/>
    </xf>
    <xf numFmtId="44" fontId="25" fillId="0" borderId="0" xfId="3" applyFont="1" applyFill="1" applyBorder="1" applyAlignment="1" applyProtection="1">
      <alignment horizontal="right" wrapText="1"/>
    </xf>
    <xf numFmtId="171" fontId="25" fillId="0" borderId="0" xfId="6" applyNumberFormat="1" applyFont="1" applyFill="1" applyBorder="1" applyAlignment="1">
      <alignment horizontal="right" wrapText="1"/>
    </xf>
    <xf numFmtId="2" fontId="6" fillId="0" borderId="0" xfId="4" applyNumberFormat="1" applyFont="1" applyFill="1" applyBorder="1" applyAlignment="1">
      <alignment horizontal="right" wrapText="1"/>
    </xf>
    <xf numFmtId="170" fontId="6" fillId="0" borderId="0" xfId="1" applyNumberFormat="1" applyFont="1" applyFill="1" applyBorder="1" applyAlignment="1">
      <alignment horizontal="right" wrapText="1"/>
    </xf>
    <xf numFmtId="44" fontId="6" fillId="0" borderId="0" xfId="1" applyFont="1" applyFill="1" applyBorder="1" applyAlignment="1">
      <alignment horizontal="right" wrapText="1"/>
    </xf>
    <xf numFmtId="0" fontId="7" fillId="0" borderId="0" xfId="5" applyFill="1" applyBorder="1"/>
    <xf numFmtId="0" fontId="0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25" fillId="0" borderId="0" xfId="6" applyFont="1" applyFill="1" applyBorder="1" applyAlignment="1">
      <alignment horizontal="left" wrapText="1"/>
    </xf>
    <xf numFmtId="0" fontId="6" fillId="0" borderId="0" xfId="4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166" fontId="16" fillId="0" borderId="0" xfId="2" applyNumberFormat="1" applyFont="1" applyBorder="1" applyAlignment="1">
      <alignment horizontal="right" indent="1"/>
    </xf>
    <xf numFmtId="0" fontId="0" fillId="17" borderId="0" xfId="0" applyFill="1" applyBorder="1" applyAlignment="1"/>
    <xf numFmtId="0" fontId="17" fillId="0" borderId="2" xfId="0" applyFont="1" applyFill="1" applyBorder="1" applyAlignment="1">
      <alignment horizontal="center"/>
    </xf>
    <xf numFmtId="0" fontId="6" fillId="18" borderId="0" xfId="9" applyFont="1" applyFill="1" applyBorder="1" applyAlignment="1">
      <alignment horizontal="center"/>
    </xf>
    <xf numFmtId="0" fontId="17" fillId="0" borderId="0" xfId="0" applyFont="1" applyFill="1" applyBorder="1"/>
    <xf numFmtId="0" fontId="3" fillId="19" borderId="18" xfId="0" applyFont="1" applyFill="1" applyBorder="1" applyAlignment="1">
      <alignment horizontal="center" vertical="center" textRotation="45" wrapText="1"/>
    </xf>
    <xf numFmtId="0" fontId="0" fillId="19" borderId="0" xfId="0" applyFill="1"/>
    <xf numFmtId="2" fontId="2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4" fontId="0" fillId="0" borderId="0" xfId="0" applyNumberFormat="1" applyFont="1" applyFill="1" applyBorder="1" applyAlignment="1">
      <alignment horizontal="left"/>
    </xf>
    <xf numFmtId="170" fontId="0" fillId="0" borderId="0" xfId="3" applyNumberFormat="1" applyFont="1" applyFill="1" applyBorder="1" applyAlignment="1">
      <alignment horizontal="left"/>
    </xf>
    <xf numFmtId="44" fontId="34" fillId="12" borderId="21" xfId="3" applyNumberFormat="1" applyFont="1" applyFill="1" applyBorder="1"/>
    <xf numFmtId="44" fontId="34" fillId="13" borderId="21" xfId="3" applyNumberFormat="1" applyFont="1" applyFill="1" applyBorder="1"/>
    <xf numFmtId="165" fontId="34" fillId="12" borderId="21" xfId="3" applyNumberFormat="1" applyFont="1" applyFill="1" applyBorder="1"/>
    <xf numFmtId="165" fontId="34" fillId="13" borderId="21" xfId="3" applyNumberFormat="1" applyFont="1" applyFill="1" applyBorder="1"/>
    <xf numFmtId="165" fontId="34" fillId="13" borderId="22" xfId="3" applyNumberFormat="1" applyFont="1" applyFill="1" applyBorder="1"/>
    <xf numFmtId="44" fontId="34" fillId="13" borderId="22" xfId="3" applyNumberFormat="1" applyFont="1" applyFill="1" applyBorder="1"/>
    <xf numFmtId="0" fontId="16" fillId="14" borderId="0" xfId="0" applyFont="1" applyFill="1" applyBorder="1" applyAlignment="1">
      <alignment horizontal="left"/>
    </xf>
    <xf numFmtId="166" fontId="36" fillId="0" borderId="0" xfId="2" applyNumberFormat="1" applyFont="1" applyFill="1" applyBorder="1"/>
    <xf numFmtId="0" fontId="36" fillId="0" borderId="0" xfId="1" applyNumberFormat="1" applyFont="1" applyFill="1" applyBorder="1"/>
    <xf numFmtId="2" fontId="36" fillId="0" borderId="0" xfId="1" applyNumberFormat="1" applyFont="1" applyFill="1" applyBorder="1"/>
    <xf numFmtId="170" fontId="36" fillId="0" borderId="0" xfId="1" applyNumberFormat="1" applyFont="1" applyFill="1" applyBorder="1"/>
    <xf numFmtId="44" fontId="36" fillId="0" borderId="0" xfId="3" applyNumberFormat="1" applyFont="1" applyFill="1" applyBorder="1"/>
    <xf numFmtId="170" fontId="13" fillId="0" borderId="0" xfId="1" applyNumberFormat="1" applyFont="1" applyFill="1" applyBorder="1"/>
    <xf numFmtId="166" fontId="13" fillId="0" borderId="0" xfId="2" applyNumberFormat="1" applyFont="1" applyFill="1" applyBorder="1" applyAlignment="1">
      <alignment horizontal="right"/>
    </xf>
    <xf numFmtId="166" fontId="13" fillId="0" borderId="0" xfId="1" applyNumberFormat="1" applyFont="1" applyFill="1" applyBorder="1" applyAlignment="1">
      <alignment horizontal="right"/>
    </xf>
    <xf numFmtId="165" fontId="16" fillId="14" borderId="0" xfId="0" applyNumberFormat="1" applyFont="1" applyFill="1" applyBorder="1" applyAlignment="1">
      <alignment horizontal="center"/>
    </xf>
    <xf numFmtId="0" fontId="0" fillId="14" borderId="0" xfId="0" applyFill="1" applyBorder="1"/>
    <xf numFmtId="0" fontId="20" fillId="14" borderId="0" xfId="0" applyFont="1" applyFill="1" applyBorder="1" applyAlignment="1">
      <alignment wrapText="1"/>
    </xf>
    <xf numFmtId="3" fontId="17" fillId="14" borderId="0" xfId="0" applyNumberFormat="1" applyFont="1" applyFill="1" applyBorder="1" applyAlignment="1">
      <alignment horizontal="centerContinuous"/>
    </xf>
    <xf numFmtId="0" fontId="17" fillId="14" borderId="0" xfId="0" applyFont="1" applyFill="1" applyBorder="1" applyAlignment="1">
      <alignment horizontal="center"/>
    </xf>
    <xf numFmtId="0" fontId="21" fillId="14" borderId="0" xfId="0" applyFont="1" applyFill="1" applyBorder="1" applyAlignment="1">
      <alignment horizontal="right" vertical="center"/>
    </xf>
    <xf numFmtId="3" fontId="16" fillId="14" borderId="0" xfId="0" applyNumberFormat="1" applyFont="1" applyFill="1" applyBorder="1" applyAlignment="1">
      <alignment horizontal="center" vertical="center"/>
    </xf>
    <xf numFmtId="9" fontId="16" fillId="14" borderId="0" xfId="0" applyNumberFormat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center" vertical="center"/>
    </xf>
    <xf numFmtId="0" fontId="16" fillId="14" borderId="0" xfId="0" applyFont="1" applyFill="1" applyBorder="1"/>
    <xf numFmtId="0" fontId="16" fillId="14" borderId="0" xfId="0" applyFont="1" applyFill="1" applyBorder="1" applyAlignment="1"/>
    <xf numFmtId="166" fontId="16" fillId="14" borderId="0" xfId="2" applyNumberFormat="1" applyFont="1" applyFill="1" applyBorder="1" applyAlignment="1">
      <alignment horizontal="center" vertical="center"/>
    </xf>
    <xf numFmtId="166" fontId="21" fillId="14" borderId="0" xfId="2" applyNumberFormat="1" applyFont="1" applyFill="1" applyBorder="1" applyAlignment="1">
      <alignment horizontal="right" vertical="center"/>
    </xf>
    <xf numFmtId="166" fontId="16" fillId="0" borderId="0" xfId="2" applyNumberFormat="1" applyFont="1" applyBorder="1" applyAlignment="1">
      <alignment horizontal="right"/>
    </xf>
    <xf numFmtId="0" fontId="2" fillId="14" borderId="0" xfId="0" applyFont="1" applyFill="1" applyBorder="1"/>
    <xf numFmtId="9" fontId="16" fillId="14" borderId="0" xfId="7" applyFont="1" applyFill="1" applyBorder="1" applyAlignment="1">
      <alignment horizontal="center"/>
    </xf>
    <xf numFmtId="9" fontId="20" fillId="14" borderId="0" xfId="0" applyNumberFormat="1" applyFont="1" applyFill="1" applyBorder="1"/>
    <xf numFmtId="0" fontId="17" fillId="14" borderId="0" xfId="0" applyFont="1" applyFill="1" applyBorder="1" applyAlignment="1">
      <alignment horizontal="centerContinuous"/>
    </xf>
    <xf numFmtId="0" fontId="22" fillId="14" borderId="0" xfId="0" applyFont="1" applyFill="1" applyBorder="1" applyAlignment="1">
      <alignment horizontal="right"/>
    </xf>
    <xf numFmtId="9" fontId="19" fillId="14" borderId="0" xfId="0" applyNumberFormat="1" applyFont="1" applyFill="1" applyBorder="1" applyAlignment="1">
      <alignment horizontal="center"/>
    </xf>
    <xf numFmtId="3" fontId="16" fillId="14" borderId="0" xfId="0" applyNumberFormat="1" applyFont="1" applyFill="1" applyBorder="1" applyAlignment="1"/>
    <xf numFmtId="166" fontId="17" fillId="14" borderId="0" xfId="2" applyNumberFormat="1" applyFont="1" applyFill="1" applyBorder="1" applyAlignment="1">
      <alignment horizontal="centerContinuous"/>
    </xf>
    <xf numFmtId="166" fontId="22" fillId="14" borderId="0" xfId="2" applyNumberFormat="1" applyFont="1" applyFill="1" applyBorder="1" applyAlignment="1">
      <alignment horizontal="right"/>
    </xf>
    <xf numFmtId="0" fontId="2" fillId="17" borderId="0" xfId="0" applyFont="1" applyFill="1" applyBorder="1"/>
    <xf numFmtId="17" fontId="0" fillId="17" borderId="0" xfId="0" applyNumberFormat="1" applyFill="1" applyBorder="1"/>
    <xf numFmtId="170" fontId="34" fillId="12" borderId="21" xfId="3" applyNumberFormat="1" applyFont="1" applyFill="1" applyBorder="1"/>
    <xf numFmtId="170" fontId="34" fillId="13" borderId="21" xfId="3" applyNumberFormat="1" applyFont="1" applyFill="1" applyBorder="1"/>
    <xf numFmtId="0" fontId="6" fillId="12" borderId="1" xfId="9" applyNumberFormat="1" applyFont="1" applyFill="1" applyBorder="1" applyAlignment="1">
      <alignment wrapText="1"/>
    </xf>
    <xf numFmtId="0" fontId="6" fillId="13" borderId="1" xfId="9" applyNumberFormat="1" applyFont="1" applyFill="1" applyBorder="1" applyAlignment="1">
      <alignment wrapText="1"/>
    </xf>
    <xf numFmtId="2" fontId="6" fillId="12" borderId="1" xfId="9" applyNumberFormat="1" applyFont="1" applyFill="1" applyBorder="1" applyAlignment="1">
      <alignment horizontal="right" wrapText="1"/>
    </xf>
    <xf numFmtId="2" fontId="6" fillId="13" borderId="1" xfId="9" applyNumberFormat="1" applyFont="1" applyFill="1" applyBorder="1" applyAlignment="1">
      <alignment horizontal="right" wrapText="1"/>
    </xf>
    <xf numFmtId="170" fontId="6" fillId="12" borderId="1" xfId="3" applyNumberFormat="1" applyFont="1" applyFill="1" applyBorder="1" applyAlignment="1">
      <alignment horizontal="right" wrapText="1"/>
    </xf>
    <xf numFmtId="170" fontId="6" fillId="13" borderId="1" xfId="3" applyNumberFormat="1" applyFont="1" applyFill="1" applyBorder="1" applyAlignment="1">
      <alignment horizontal="right" wrapText="1"/>
    </xf>
    <xf numFmtId="9" fontId="0" fillId="14" borderId="0" xfId="7" applyFont="1" applyFill="1" applyBorder="1"/>
    <xf numFmtId="166" fontId="17" fillId="0" borderId="0" xfId="2" applyNumberFormat="1" applyFont="1" applyFill="1" applyBorder="1" applyAlignment="1"/>
    <xf numFmtId="166" fontId="17" fillId="0" borderId="0" xfId="2" applyNumberFormat="1" applyFont="1" applyAlignment="1">
      <alignment horizontal="right"/>
    </xf>
    <xf numFmtId="166" fontId="16" fillId="0" borderId="0" xfId="0" applyNumberFormat="1" applyFont="1" applyAlignment="1">
      <alignment horizontal="right" indent="1"/>
    </xf>
    <xf numFmtId="9" fontId="17" fillId="0" borderId="0" xfId="0" applyNumberFormat="1" applyFont="1" applyFill="1" applyBorder="1" applyAlignment="1">
      <alignment horizontal="center"/>
    </xf>
    <xf numFmtId="9" fontId="0" fillId="0" borderId="0" xfId="0" applyNumberFormat="1" applyAlignment="1">
      <alignment horizontal="right"/>
    </xf>
    <xf numFmtId="0" fontId="13" fillId="17" borderId="0" xfId="0" applyFont="1" applyFill="1" applyBorder="1" applyAlignment="1"/>
    <xf numFmtId="44" fontId="6" fillId="12" borderId="1" xfId="3" applyFont="1" applyFill="1" applyBorder="1" applyAlignment="1">
      <alignment horizontal="right" wrapText="1"/>
    </xf>
    <xf numFmtId="44" fontId="6" fillId="13" borderId="1" xfId="3" applyFont="1" applyFill="1" applyBorder="1" applyAlignment="1">
      <alignment horizontal="right" wrapText="1"/>
    </xf>
    <xf numFmtId="0" fontId="35" fillId="0" borderId="0" xfId="0" applyFont="1" applyBorder="1"/>
    <xf numFmtId="0" fontId="32" fillId="0" borderId="0" xfId="0" applyFont="1" applyBorder="1"/>
    <xf numFmtId="0" fontId="6" fillId="0" borderId="1" xfId="10" applyFont="1" applyFill="1" applyBorder="1" applyAlignment="1">
      <alignment horizontal="right" wrapText="1"/>
    </xf>
    <xf numFmtId="0" fontId="6" fillId="0" borderId="1" xfId="10" applyFont="1" applyFill="1" applyBorder="1" applyAlignment="1">
      <alignment wrapText="1"/>
    </xf>
    <xf numFmtId="2" fontId="6" fillId="0" borderId="1" xfId="10" applyNumberFormat="1" applyFont="1" applyFill="1" applyBorder="1" applyAlignment="1">
      <alignment horizontal="right" wrapText="1"/>
    </xf>
    <xf numFmtId="2" fontId="6" fillId="12" borderId="1" xfId="10" applyNumberFormat="1" applyFont="1" applyFill="1" applyBorder="1" applyAlignment="1">
      <alignment horizontal="right" wrapText="1"/>
    </xf>
    <xf numFmtId="2" fontId="6" fillId="13" borderId="1" xfId="10" applyNumberFormat="1" applyFont="1" applyFill="1" applyBorder="1" applyAlignment="1">
      <alignment horizontal="right" wrapText="1"/>
    </xf>
    <xf numFmtId="1" fontId="6" fillId="0" borderId="1" xfId="10" applyNumberFormat="1" applyFont="1" applyFill="1" applyBorder="1" applyAlignment="1">
      <alignment horizontal="right" wrapText="1"/>
    </xf>
    <xf numFmtId="166" fontId="17" fillId="21" borderId="14" xfId="2" applyNumberFormat="1" applyFont="1" applyFill="1" applyBorder="1" applyAlignment="1">
      <alignment horizontal="centerContinuous"/>
    </xf>
    <xf numFmtId="166" fontId="30" fillId="21" borderId="14" xfId="2" applyNumberFormat="1" applyFont="1" applyFill="1" applyBorder="1" applyAlignment="1">
      <alignment horizontal="right"/>
    </xf>
    <xf numFmtId="3" fontId="17" fillId="21" borderId="14" xfId="0" applyNumberFormat="1" applyFont="1" applyFill="1" applyBorder="1" applyAlignment="1">
      <alignment horizontal="centerContinuous"/>
    </xf>
    <xf numFmtId="0" fontId="0" fillId="0" borderId="0" xfId="0" applyAlignment="1">
      <alignment horizontal="left"/>
    </xf>
    <xf numFmtId="170" fontId="36" fillId="0" borderId="0" xfId="0" applyNumberFormat="1" applyFont="1" applyFill="1" applyBorder="1"/>
    <xf numFmtId="166" fontId="36" fillId="0" borderId="0" xfId="8" applyNumberFormat="1" applyFont="1" applyFill="1"/>
    <xf numFmtId="0" fontId="2" fillId="0" borderId="0" xfId="11" applyBorder="1"/>
    <xf numFmtId="0" fontId="2" fillId="0" borderId="0" xfId="11" applyFill="1" applyBorder="1" applyAlignment="1"/>
    <xf numFmtId="0" fontId="2" fillId="0" borderId="0" xfId="11" applyFill="1" applyBorder="1"/>
    <xf numFmtId="170" fontId="0" fillId="0" borderId="0" xfId="1" applyNumberFormat="1" applyFont="1" applyFill="1" applyBorder="1"/>
    <xf numFmtId="173" fontId="6" fillId="0" borderId="0" xfId="5" applyNumberFormat="1" applyFont="1" applyFill="1" applyBorder="1" applyAlignment="1">
      <alignment wrapText="1"/>
    </xf>
    <xf numFmtId="44" fontId="6" fillId="0" borderId="0" xfId="1" applyFont="1" applyFill="1" applyBorder="1" applyAlignment="1" applyProtection="1">
      <alignment horizontal="right" wrapText="1"/>
    </xf>
    <xf numFmtId="0" fontId="2" fillId="0" borderId="0" xfId="11" applyBorder="1" applyAlignment="1">
      <alignment horizontal="left"/>
    </xf>
    <xf numFmtId="0" fontId="2" fillId="0" borderId="0" xfId="11" applyFill="1" applyBorder="1" applyAlignment="1">
      <alignment horizontal="left"/>
    </xf>
    <xf numFmtId="44" fontId="0" fillId="0" borderId="0" xfId="3" applyFont="1" applyBorder="1"/>
    <xf numFmtId="44" fontId="6" fillId="0" borderId="0" xfId="3" applyFont="1" applyFill="1" applyBorder="1" applyAlignment="1">
      <alignment wrapText="1"/>
    </xf>
    <xf numFmtId="44" fontId="6" fillId="0" borderId="0" xfId="3" applyFont="1" applyBorder="1"/>
    <xf numFmtId="0" fontId="2" fillId="22" borderId="0" xfId="11" applyFill="1" applyBorder="1"/>
    <xf numFmtId="44" fontId="2" fillId="0" borderId="0" xfId="3" applyFont="1" applyBorder="1"/>
    <xf numFmtId="0" fontId="6" fillId="0" borderId="0" xfId="5" applyFont="1" applyFill="1" applyBorder="1" applyAlignment="1">
      <alignment horizontal="center"/>
    </xf>
    <xf numFmtId="0" fontId="2" fillId="0" borderId="0" xfId="11"/>
    <xf numFmtId="0" fontId="2" fillId="0" borderId="0" xfId="11" applyFill="1"/>
    <xf numFmtId="0" fontId="2" fillId="0" borderId="0" xfId="11" applyFont="1"/>
    <xf numFmtId="0" fontId="3" fillId="0" borderId="0" xfId="11" applyFont="1" applyFill="1" applyBorder="1" applyAlignment="1">
      <alignment horizontal="right" vertical="center"/>
    </xf>
    <xf numFmtId="0" fontId="2" fillId="0" borderId="0" xfId="11" applyFont="1" applyAlignment="1"/>
    <xf numFmtId="0" fontId="2" fillId="17" borderId="0" xfId="11" applyFill="1"/>
    <xf numFmtId="0" fontId="13" fillId="17" borderId="0" xfId="11" applyFont="1" applyFill="1" applyAlignment="1"/>
    <xf numFmtId="0" fontId="6" fillId="0" borderId="1" xfId="12" applyFont="1" applyFill="1" applyBorder="1" applyAlignment="1">
      <alignment horizontal="right" wrapText="1"/>
    </xf>
    <xf numFmtId="0" fontId="6" fillId="0" borderId="1" xfId="12" applyFont="1" applyFill="1" applyBorder="1" applyAlignment="1">
      <alignment wrapText="1"/>
    </xf>
    <xf numFmtId="2" fontId="6" fillId="0" borderId="1" xfId="12" applyNumberFormat="1" applyFont="1" applyFill="1" applyBorder="1" applyAlignment="1">
      <alignment horizontal="right" wrapText="1"/>
    </xf>
    <xf numFmtId="1" fontId="6" fillId="0" borderId="1" xfId="12" applyNumberFormat="1" applyFont="1" applyFill="1" applyBorder="1" applyAlignment="1">
      <alignment horizontal="right" wrapText="1"/>
    </xf>
    <xf numFmtId="1" fontId="6" fillId="0" borderId="24" xfId="12" applyNumberFormat="1" applyFont="1" applyFill="1" applyBorder="1" applyAlignment="1">
      <alignment horizontal="right" wrapText="1"/>
    </xf>
    <xf numFmtId="0" fontId="6" fillId="0" borderId="24" xfId="12" applyFont="1" applyFill="1" applyBorder="1" applyAlignment="1">
      <alignment horizontal="right" wrapText="1"/>
    </xf>
    <xf numFmtId="44" fontId="37" fillId="20" borderId="23" xfId="3" applyFont="1" applyFill="1" applyBorder="1" applyAlignment="1"/>
    <xf numFmtId="0" fontId="38" fillId="0" borderId="1" xfId="5" applyFont="1" applyFill="1" applyBorder="1" applyAlignment="1">
      <alignment wrapText="1"/>
    </xf>
    <xf numFmtId="0" fontId="38" fillId="0" borderId="1" xfId="5" applyFont="1" applyFill="1" applyBorder="1" applyAlignment="1">
      <alignment horizontal="right" wrapText="1"/>
    </xf>
    <xf numFmtId="2" fontId="38" fillId="0" borderId="1" xfId="5" applyNumberFormat="1" applyFont="1" applyFill="1" applyBorder="1" applyAlignment="1">
      <alignment horizontal="right" wrapText="1"/>
    </xf>
    <xf numFmtId="2" fontId="38" fillId="12" borderId="1" xfId="5" applyNumberFormat="1" applyFont="1" applyFill="1" applyBorder="1" applyAlignment="1">
      <alignment horizontal="right" wrapText="1"/>
    </xf>
    <xf numFmtId="2" fontId="38" fillId="13" borderId="1" xfId="5" applyNumberFormat="1" applyFont="1" applyFill="1" applyBorder="1" applyAlignment="1">
      <alignment horizontal="right" wrapText="1"/>
    </xf>
    <xf numFmtId="1" fontId="38" fillId="0" borderId="1" xfId="5" applyNumberFormat="1" applyFont="1" applyFill="1" applyBorder="1" applyAlignment="1">
      <alignment horizontal="right" wrapText="1"/>
    </xf>
    <xf numFmtId="44" fontId="38" fillId="0" borderId="1" xfId="3" applyFont="1" applyFill="1" applyBorder="1" applyAlignment="1">
      <alignment horizontal="right" wrapText="1"/>
    </xf>
    <xf numFmtId="44" fontId="38" fillId="12" borderId="1" xfId="3" applyNumberFormat="1" applyFont="1" applyFill="1" applyBorder="1" applyAlignment="1">
      <alignment horizontal="right" wrapText="1"/>
    </xf>
    <xf numFmtId="44" fontId="38" fillId="13" borderId="1" xfId="3" applyNumberFormat="1" applyFont="1" applyFill="1" applyBorder="1" applyAlignment="1">
      <alignment horizontal="right" wrapText="1"/>
    </xf>
    <xf numFmtId="170" fontId="38" fillId="0" borderId="1" xfId="3" applyNumberFormat="1" applyFont="1" applyFill="1" applyBorder="1" applyAlignment="1">
      <alignment horizontal="right" wrapText="1"/>
    </xf>
    <xf numFmtId="170" fontId="38" fillId="12" borderId="1" xfId="3" applyNumberFormat="1" applyFont="1" applyFill="1" applyBorder="1" applyAlignment="1">
      <alignment horizontal="right" wrapText="1"/>
    </xf>
    <xf numFmtId="170" fontId="38" fillId="13" borderId="1" xfId="3" applyNumberFormat="1" applyFont="1" applyFill="1" applyBorder="1" applyAlignment="1">
      <alignment horizontal="right" wrapText="1"/>
    </xf>
    <xf numFmtId="0" fontId="0" fillId="0" borderId="0" xfId="0" applyFill="1" applyAlignment="1">
      <alignment horizontal="left"/>
    </xf>
    <xf numFmtId="0" fontId="6" fillId="0" borderId="1" xfId="13" applyFont="1" applyFill="1" applyBorder="1" applyAlignment="1">
      <alignment horizontal="right" wrapText="1"/>
    </xf>
    <xf numFmtId="0" fontId="6" fillId="0" borderId="1" xfId="13" applyFont="1" applyFill="1" applyBorder="1" applyAlignment="1">
      <alignment wrapText="1"/>
    </xf>
    <xf numFmtId="44" fontId="6" fillId="0" borderId="0" xfId="3" applyFont="1"/>
    <xf numFmtId="9" fontId="0" fillId="0" borderId="0" xfId="0" applyNumberFormat="1" applyFill="1" applyAlignment="1">
      <alignment horizontal="center"/>
    </xf>
    <xf numFmtId="165" fontId="6" fillId="0" borderId="1" xfId="13" applyNumberFormat="1" applyFont="1" applyFill="1" applyBorder="1" applyAlignment="1">
      <alignment horizontal="right" wrapText="1"/>
    </xf>
    <xf numFmtId="0" fontId="40" fillId="0" borderId="1" xfId="5" applyFont="1" applyFill="1" applyBorder="1" applyAlignment="1">
      <alignment horizontal="right" wrapText="1"/>
    </xf>
    <xf numFmtId="0" fontId="40" fillId="0" borderId="1" xfId="5" applyFont="1" applyFill="1" applyBorder="1" applyAlignment="1">
      <alignment wrapText="1"/>
    </xf>
    <xf numFmtId="2" fontId="40" fillId="0" borderId="1" xfId="5" applyNumberFormat="1" applyFont="1" applyFill="1" applyBorder="1" applyAlignment="1">
      <alignment horizontal="right" wrapText="1"/>
    </xf>
    <xf numFmtId="2" fontId="40" fillId="12" borderId="1" xfId="5" applyNumberFormat="1" applyFont="1" applyFill="1" applyBorder="1" applyAlignment="1">
      <alignment horizontal="right" wrapText="1"/>
    </xf>
    <xf numFmtId="2" fontId="40" fillId="13" borderId="1" xfId="5" applyNumberFormat="1" applyFont="1" applyFill="1" applyBorder="1" applyAlignment="1">
      <alignment horizontal="right" wrapText="1"/>
    </xf>
    <xf numFmtId="1" fontId="40" fillId="0" borderId="1" xfId="5" applyNumberFormat="1" applyFont="1" applyFill="1" applyBorder="1" applyAlignment="1">
      <alignment horizontal="right" wrapText="1"/>
    </xf>
    <xf numFmtId="44" fontId="40" fillId="0" borderId="1" xfId="3" applyFont="1" applyFill="1" applyBorder="1" applyAlignment="1">
      <alignment horizontal="right" wrapText="1"/>
    </xf>
    <xf numFmtId="44" fontId="40" fillId="12" borderId="1" xfId="3" applyNumberFormat="1" applyFont="1" applyFill="1" applyBorder="1" applyAlignment="1">
      <alignment horizontal="right" wrapText="1"/>
    </xf>
    <xf numFmtId="44" fontId="40" fillId="13" borderId="1" xfId="3" applyNumberFormat="1" applyFont="1" applyFill="1" applyBorder="1" applyAlignment="1">
      <alignment horizontal="right" wrapText="1"/>
    </xf>
    <xf numFmtId="170" fontId="40" fillId="0" borderId="1" xfId="3" applyNumberFormat="1" applyFont="1" applyFill="1" applyBorder="1" applyAlignment="1">
      <alignment horizontal="right" wrapText="1"/>
    </xf>
    <xf numFmtId="1" fontId="40" fillId="0" borderId="1" xfId="6" applyNumberFormat="1" applyFont="1" applyFill="1" applyBorder="1" applyAlignment="1">
      <alignment horizontal="right" wrapText="1"/>
    </xf>
    <xf numFmtId="2" fontId="6" fillId="12" borderId="1" xfId="14" applyNumberFormat="1" applyFont="1" applyFill="1" applyBorder="1" applyAlignment="1">
      <alignment horizontal="right" wrapText="1"/>
    </xf>
    <xf numFmtId="2" fontId="6" fillId="13" borderId="1" xfId="14" applyNumberFormat="1" applyFont="1" applyFill="1" applyBorder="1" applyAlignment="1">
      <alignment horizontal="right" wrapText="1"/>
    </xf>
    <xf numFmtId="2" fontId="6" fillId="13" borderId="1" xfId="5" applyNumberFormat="1" applyFont="1" applyFill="1" applyBorder="1" applyAlignment="1">
      <alignment horizontal="right" wrapText="1"/>
    </xf>
    <xf numFmtId="2" fontId="6" fillId="12" borderId="1" xfId="5" applyNumberFormat="1" applyFont="1" applyFill="1" applyBorder="1" applyAlignment="1">
      <alignment horizontal="right" wrapText="1"/>
    </xf>
    <xf numFmtId="2" fontId="40" fillId="0" borderId="1" xfId="6" applyNumberFormat="1" applyFont="1" applyFill="1" applyBorder="1" applyAlignment="1">
      <alignment horizontal="right" wrapText="1"/>
    </xf>
    <xf numFmtId="0" fontId="17" fillId="5" borderId="19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7" fillId="7" borderId="19" xfId="0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40" fillId="0" borderId="1" xfId="15" applyFont="1" applyFill="1" applyBorder="1" applyAlignment="1">
      <alignment horizontal="right" wrapText="1"/>
    </xf>
    <xf numFmtId="0" fontId="40" fillId="0" borderId="1" xfId="15" applyFont="1" applyFill="1" applyBorder="1" applyAlignment="1">
      <alignment wrapText="1"/>
    </xf>
    <xf numFmtId="2" fontId="40" fillId="0" borderId="1" xfId="15" applyNumberFormat="1" applyFont="1" applyFill="1" applyBorder="1" applyAlignment="1">
      <alignment horizontal="right" wrapText="1"/>
    </xf>
    <xf numFmtId="168" fontId="6" fillId="13" borderId="1" xfId="3" applyNumberFormat="1" applyFont="1" applyFill="1" applyBorder="1" applyAlignment="1">
      <alignment horizontal="right" wrapText="1"/>
    </xf>
    <xf numFmtId="168" fontId="6" fillId="12" borderId="1" xfId="3" applyNumberFormat="1" applyFont="1" applyFill="1" applyBorder="1" applyAlignment="1">
      <alignment horizontal="right" wrapText="1"/>
    </xf>
    <xf numFmtId="0" fontId="6" fillId="0" borderId="0" xfId="16"/>
    <xf numFmtId="170" fontId="6" fillId="0" borderId="0" xfId="3" applyNumberFormat="1" applyFont="1"/>
    <xf numFmtId="0" fontId="3" fillId="17" borderId="18" xfId="0" applyFont="1" applyFill="1" applyBorder="1" applyAlignment="1">
      <alignment horizontal="center" vertical="center" textRotation="45" wrapText="1"/>
    </xf>
    <xf numFmtId="0" fontId="0" fillId="17" borderId="0" xfId="0" applyFill="1"/>
    <xf numFmtId="2" fontId="6" fillId="12" borderId="1" xfId="15" applyNumberFormat="1" applyFont="1" applyFill="1" applyBorder="1" applyAlignment="1">
      <alignment horizontal="right" wrapText="1"/>
    </xf>
    <xf numFmtId="2" fontId="6" fillId="13" borderId="1" xfId="15" applyNumberFormat="1" applyFont="1" applyFill="1" applyBorder="1" applyAlignment="1">
      <alignment horizontal="right" wrapText="1"/>
    </xf>
    <xf numFmtId="2" fontId="6" fillId="12" borderId="1" xfId="17" applyNumberFormat="1" applyFont="1" applyFill="1" applyBorder="1" applyAlignment="1">
      <alignment horizontal="right" wrapText="1"/>
    </xf>
    <xf numFmtId="2" fontId="6" fillId="13" borderId="1" xfId="17" applyNumberFormat="1" applyFont="1" applyFill="1" applyBorder="1" applyAlignment="1">
      <alignment horizontal="right" wrapText="1"/>
    </xf>
  </cellXfs>
  <cellStyles count="18">
    <cellStyle name="Euro" xfId="1"/>
    <cellStyle name="Milliers" xfId="2" builtinId="3"/>
    <cellStyle name="Monétaire" xfId="3" builtinId="4"/>
    <cellStyle name="Normal" xfId="0" builtinId="0"/>
    <cellStyle name="Normal 2" xfId="8"/>
    <cellStyle name="Normal 3" xfId="11"/>
    <cellStyle name="Normal_BLOC PM" xfId="4"/>
    <cellStyle name="Normal_BLOC PM_1" xfId="15"/>
    <cellStyle name="Normal_Feuil1" xfId="5"/>
    <cellStyle name="Normal_Feuil1 2" xfId="9"/>
    <cellStyle name="Normal_Feuil1_1" xfId="17"/>
    <cellStyle name="Normal_Feuil2" xfId="6"/>
    <cellStyle name="Normal_Feuil3" xfId="10"/>
    <cellStyle name="Normal_Feuil4" xfId="12"/>
    <cellStyle name="Normal_ip" xfId="13"/>
    <cellStyle name="Normal_UP PM" xfId="16"/>
    <cellStyle name="Pourcentage" xfId="7" builtinId="5"/>
    <cellStyle name="Texte explicatif" xfId="14" builtinId="53"/>
  </cellStyles>
  <dxfs count="61">
    <dxf>
      <font>
        <condense val="0"/>
        <extend val="0"/>
        <color indexed="53"/>
      </font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bottom style="thin">
          <color indexed="8"/>
        </bottom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\ _€_-;\-* #,##0\ _€_-;_-* &quot;-&quot;??\ _€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\ _€_-;\-* #,##0\ _€_-;_-* &quot;-&quot;??\ _€_-;_-@_-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-* #,##0\ _€_-;\-* #,##0\ _€_-;_-* &quot;-&quot;??\ _€_-;_-@_-"/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-* #,##0\ _€_-;\-* #,##0\ _€_-;_-* &quot;-&quot;??\ _€_-;_-@_-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externalLink" Target="externalLinks/externalLink3.xml"/><Relationship Id="rId5" Type="http://schemas.openxmlformats.org/officeDocument/2006/relationships/chartsheet" Target="chartsheets/sheet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chartsheet" Target="chartsheets/sheet1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0919764699175"/>
          <c:y val="4.6294267090650418E-2"/>
          <c:w val="0.88240200166805649"/>
          <c:h val="0.87179487179487192"/>
        </c:manualLayout>
      </c:layout>
      <c:scatterChart>
        <c:scatterStyle val="lineMarker"/>
        <c:varyColors val="0"/>
        <c:ser>
          <c:idx val="6"/>
          <c:order val="2"/>
          <c:tx>
            <c:strRef>
              <c:f>SourceGraphCourbe!$AR$1</c:f>
              <c:strCache>
                <c:ptCount val="1"/>
                <c:pt idx="0">
                  <c:v>Vente ONF 22/02/2021 - vendus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trendline>
            <c:name>Tendance ONF 22/02/2021 - Vendus</c:name>
            <c:spPr>
              <a:ln>
                <a:solidFill>
                  <a:srgbClr val="00B050"/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SourceGraphCourbe!$A$2185:$A$2215</c:f>
              <c:numCache>
                <c:formatCode>0.00</c:formatCode>
                <c:ptCount val="31"/>
                <c:pt idx="0">
                  <c:v>1.1760946196660482</c:v>
                </c:pt>
                <c:pt idx="1">
                  <c:v>1.4451339285714286</c:v>
                </c:pt>
                <c:pt idx="2">
                  <c:v>1.6350843558282209</c:v>
                </c:pt>
                <c:pt idx="3">
                  <c:v>1.6115419161676647</c:v>
                </c:pt>
                <c:pt idx="4">
                  <c:v>2.6805612244897961</c:v>
                </c:pt>
                <c:pt idx="5">
                  <c:v>1.580450928381963</c:v>
                </c:pt>
                <c:pt idx="6">
                  <c:v>1.4550032446463335</c:v>
                </c:pt>
                <c:pt idx="7">
                  <c:v>1.9701111111111111</c:v>
                </c:pt>
                <c:pt idx="8">
                  <c:v>1.2805847953216376</c:v>
                </c:pt>
                <c:pt idx="9">
                  <c:v>1.7135363457760315</c:v>
                </c:pt>
                <c:pt idx="10">
                  <c:v>0.60199891363389457</c:v>
                </c:pt>
                <c:pt idx="11">
                  <c:v>0.96378676470588232</c:v>
                </c:pt>
                <c:pt idx="12">
                  <c:v>0.87203883495145629</c:v>
                </c:pt>
                <c:pt idx="13">
                  <c:v>2.1033655394524962</c:v>
                </c:pt>
                <c:pt idx="14">
                  <c:v>1.2956026058631922</c:v>
                </c:pt>
                <c:pt idx="15">
                  <c:v>1.3857649880095924</c:v>
                </c:pt>
                <c:pt idx="16">
                  <c:v>1.1004189944134077</c:v>
                </c:pt>
                <c:pt idx="17">
                  <c:v>1.0795656894679695</c:v>
                </c:pt>
                <c:pt idx="18">
                  <c:v>1.5212129032258066</c:v>
                </c:pt>
                <c:pt idx="19">
                  <c:v>1.3167426545086121</c:v>
                </c:pt>
                <c:pt idx="20">
                  <c:v>2.0903050640634535</c:v>
                </c:pt>
                <c:pt idx="21">
                  <c:v>1.6396351931330473</c:v>
                </c:pt>
                <c:pt idx="22">
                  <c:v>1.5429629629629631</c:v>
                </c:pt>
                <c:pt idx="23">
                  <c:v>0.90212044105173872</c:v>
                </c:pt>
                <c:pt idx="24">
                  <c:v>0.44111277744451111</c:v>
                </c:pt>
                <c:pt idx="25">
                  <c:v>0.48677725118483411</c:v>
                </c:pt>
                <c:pt idx="26">
                  <c:v>0.22787188208616779</c:v>
                </c:pt>
                <c:pt idx="27">
                  <c:v>0.99275000000000002</c:v>
                </c:pt>
                <c:pt idx="28">
                  <c:v>1.8951666666666667</c:v>
                </c:pt>
                <c:pt idx="29">
                  <c:v>0.21144413750767341</c:v>
                </c:pt>
                <c:pt idx="30">
                  <c:v>0.19782536726670805</c:v>
                </c:pt>
              </c:numCache>
            </c:numRef>
          </c:xVal>
          <c:yVal>
            <c:numRef>
              <c:f>SourceGraphCourbe!$AR$2185:$AR$2215</c:f>
              <c:numCache>
                <c:formatCode>_("€"* #,##0.00_);_("€"* \(#,##0.00\);_("€"* "-"??_);_(@_)</c:formatCode>
                <c:ptCount val="31"/>
                <c:pt idx="0">
                  <c:v>43.57839773471207</c:v>
                </c:pt>
                <c:pt idx="1">
                  <c:v>43.022046481933415</c:v>
                </c:pt>
                <c:pt idx="2">
                  <c:v>43.996904532983137</c:v>
                </c:pt>
                <c:pt idx="3">
                  <c:v>45.285227262171276</c:v>
                </c:pt>
                <c:pt idx="4">
                  <c:v>45.06176364224671</c:v>
                </c:pt>
                <c:pt idx="5">
                  <c:v>45.163889028749807</c:v>
                </c:pt>
                <c:pt idx="6">
                  <c:v>41.098761908159993</c:v>
                </c:pt>
                <c:pt idx="7">
                  <c:v>45.5009744389926</c:v>
                </c:pt>
                <c:pt idx="8">
                  <c:v>46.204371784333418</c:v>
                </c:pt>
                <c:pt idx="9">
                  <c:v>45.918893819007323</c:v>
                </c:pt>
                <c:pt idx="10">
                  <c:v>37.720612119680951</c:v>
                </c:pt>
                <c:pt idx="11">
                  <c:v>43.96337974442114</c:v>
                </c:pt>
                <c:pt idx="12">
                  <c:v>43.615007793364512</c:v>
                </c:pt>
                <c:pt idx="13">
                  <c:v>45.475773049862575</c:v>
                </c:pt>
                <c:pt idx="14">
                  <c:v>45.509113764927719</c:v>
                </c:pt>
                <c:pt idx="15">
                  <c:v>46.315396010133867</c:v>
                </c:pt>
                <c:pt idx="16">
                  <c:v>44.553031264542881</c:v>
                </c:pt>
                <c:pt idx="17">
                  <c:v>45.903568411312712</c:v>
                </c:pt>
                <c:pt idx="18">
                  <c:v>46.407790048687801</c:v>
                </c:pt>
                <c:pt idx="19">
                  <c:v>46.598057131864962</c:v>
                </c:pt>
                <c:pt idx="20">
                  <c:v>47.346621872090275</c:v>
                </c:pt>
                <c:pt idx="21">
                  <c:v>47.050662897378508</c:v>
                </c:pt>
                <c:pt idx="22">
                  <c:v>43.924170724458769</c:v>
                </c:pt>
                <c:pt idx="23">
                  <c:v>45.233170364798802</c:v>
                </c:pt>
                <c:pt idx="24">
                  <c:v>35.392032203009514</c:v>
                </c:pt>
                <c:pt idx="25">
                  <c:v>35.606492621388931</c:v>
                </c:pt>
                <c:pt idx="26">
                  <c:v>27.375449664897033</c:v>
                </c:pt>
                <c:pt idx="27">
                  <c:v>45.002191816596245</c:v>
                </c:pt>
                <c:pt idx="28">
                  <c:v>47.274865886905289</c:v>
                </c:pt>
                <c:pt idx="29">
                  <c:v>27.508219804466638</c:v>
                </c:pt>
                <c:pt idx="30">
                  <c:v>27.847796755535565</c:v>
                </c:pt>
              </c:numCache>
            </c:numRef>
          </c:yVal>
          <c:smooth val="0"/>
        </c:ser>
        <c:ser>
          <c:idx val="7"/>
          <c:order val="3"/>
          <c:tx>
            <c:strRef>
              <c:f>SourceGraphCourbe!$AS$1</c:f>
              <c:strCache>
                <c:ptCount val="1"/>
                <c:pt idx="0">
                  <c:v>Vente des experts 27/05/2021 - vendus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00B0F0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SourceGraphCourbe!$A$2216:$A$2226</c:f>
              <c:numCache>
                <c:formatCode>0.00</c:formatCode>
                <c:ptCount val="11"/>
                <c:pt idx="0">
                  <c:v>1.5323289391086001</c:v>
                </c:pt>
                <c:pt idx="1">
                  <c:v>1.2090047393364929</c:v>
                </c:pt>
                <c:pt idx="2">
                  <c:v>1.3885281385281385</c:v>
                </c:pt>
                <c:pt idx="3">
                  <c:v>0.95182186234817812</c:v>
                </c:pt>
                <c:pt idx="4">
                  <c:v>1.9108981185658502</c:v>
                </c:pt>
                <c:pt idx="5">
                  <c:v>1.7812354853692522</c:v>
                </c:pt>
                <c:pt idx="6">
                  <c:v>0.83786204837264855</c:v>
                </c:pt>
                <c:pt idx="7">
                  <c:v>0.78683079327862449</c:v>
                </c:pt>
                <c:pt idx="8">
                  <c:v>0.55426425889504738</c:v>
                </c:pt>
                <c:pt idx="9">
                  <c:v>1.2728698379508625</c:v>
                </c:pt>
                <c:pt idx="10">
                  <c:v>1.578616352201258</c:v>
                </c:pt>
              </c:numCache>
            </c:numRef>
          </c:xVal>
          <c:yVal>
            <c:numRef>
              <c:f>SourceGraphCourbe!$AS$2216:$AS$2226</c:f>
              <c:numCache>
                <c:formatCode>_("€"* #,##0.00_);_("€"* \(#,##0.00\);_("€"* "-"??_);_(@_)</c:formatCode>
                <c:ptCount val="11"/>
                <c:pt idx="0">
                  <c:v>48.566161409258498</c:v>
                </c:pt>
                <c:pt idx="1">
                  <c:v>47.257938063504511</c:v>
                </c:pt>
                <c:pt idx="2">
                  <c:v>48.304754481683553</c:v>
                </c:pt>
                <c:pt idx="3">
                  <c:v>46.199914929817098</c:v>
                </c:pt>
                <c:pt idx="4">
                  <c:v>46.23444176109976</c:v>
                </c:pt>
                <c:pt idx="5">
                  <c:v>46.550195567144719</c:v>
                </c:pt>
                <c:pt idx="6">
                  <c:v>45</c:v>
                </c:pt>
                <c:pt idx="7">
                  <c:v>43.953315122920287</c:v>
                </c:pt>
                <c:pt idx="8">
                  <c:v>40.445161290322581</c:v>
                </c:pt>
                <c:pt idx="9">
                  <c:v>48.49075975359343</c:v>
                </c:pt>
                <c:pt idx="10">
                  <c:v>46.988047808764939</c:v>
                </c:pt>
              </c:numCache>
            </c:numRef>
          </c:yVal>
          <c:smooth val="0"/>
        </c:ser>
        <c:ser>
          <c:idx val="8"/>
          <c:order val="4"/>
          <c:tx>
            <c:v>Vente des Experts 18/11/2021 - vendus</c:v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SourceGraphCourbe!$A$2327:$A$2338</c:f>
              <c:numCache>
                <c:formatCode>0.00</c:formatCode>
                <c:ptCount val="12"/>
                <c:pt idx="0">
                  <c:v>0.68927250308261401</c:v>
                </c:pt>
                <c:pt idx="1">
                  <c:v>1.1028416779431665</c:v>
                </c:pt>
                <c:pt idx="2">
                  <c:v>0.71360476663356509</c:v>
                </c:pt>
                <c:pt idx="3">
                  <c:v>0.41042345276872966</c:v>
                </c:pt>
                <c:pt idx="4">
                  <c:v>0.8858858858858859</c:v>
                </c:pt>
                <c:pt idx="5">
                  <c:v>1.623448275862069</c:v>
                </c:pt>
                <c:pt idx="6">
                  <c:v>0.48856548856548859</c:v>
                </c:pt>
                <c:pt idx="7">
                  <c:v>0.65864022662889521</c:v>
                </c:pt>
                <c:pt idx="8">
                  <c:v>2.1314508276533592</c:v>
                </c:pt>
                <c:pt idx="9">
                  <c:v>1.267631103074141</c:v>
                </c:pt>
                <c:pt idx="10">
                  <c:v>0.56353396691305879</c:v>
                </c:pt>
                <c:pt idx="11">
                  <c:v>0.43888491779842742</c:v>
                </c:pt>
              </c:numCache>
            </c:numRef>
          </c:xVal>
          <c:yVal>
            <c:numRef>
              <c:f>SourceGraphCourbe!$AV$2327:$AV$2338</c:f>
              <c:numCache>
                <c:formatCode>_("€"* #,##0.00_);_("€"* \(#,##0.00\);_("€"* "-"??_);_(@_)</c:formatCode>
                <c:ptCount val="12"/>
                <c:pt idx="0">
                  <c:v>48.56887298747764</c:v>
                </c:pt>
                <c:pt idx="1">
                  <c:v>55.435582822085891</c:v>
                </c:pt>
                <c:pt idx="2">
                  <c:v>52.520178124130254</c:v>
                </c:pt>
                <c:pt idx="3">
                  <c:v>34.126984126984127</c:v>
                </c:pt>
                <c:pt idx="4">
                  <c:v>53.649717514124291</c:v>
                </c:pt>
                <c:pt idx="5">
                  <c:v>60.03908241291419</c:v>
                </c:pt>
                <c:pt idx="6">
                  <c:v>44.297872340425535</c:v>
                </c:pt>
                <c:pt idx="7">
                  <c:v>49.333333333333336</c:v>
                </c:pt>
                <c:pt idx="8">
                  <c:v>61.032434901781635</c:v>
                </c:pt>
                <c:pt idx="9">
                  <c:v>58.701854493580598</c:v>
                </c:pt>
                <c:pt idx="10">
                  <c:v>51.10430980637102</c:v>
                </c:pt>
                <c:pt idx="11">
                  <c:v>46.66123778501629</c:v>
                </c:pt>
              </c:numCache>
            </c:numRef>
          </c:yVal>
          <c:smooth val="0"/>
        </c:ser>
        <c:ser>
          <c:idx val="9"/>
          <c:order val="5"/>
          <c:tx>
            <c:strRef>
              <c:f>SourceGraphCourbe!$AU$1</c:f>
              <c:strCache>
                <c:ptCount val="1"/>
                <c:pt idx="0">
                  <c:v>Vente ONF 14/10/2021 - Vendus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trendline>
            <c:name>Vente ONF 14/10/2021 - vendus</c:name>
            <c:spPr>
              <a:ln>
                <a:solidFill>
                  <a:schemeClr val="accent4"/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SourceGraphCourbe!$A$2278:$A$2326</c:f>
              <c:numCache>
                <c:formatCode>0.00</c:formatCode>
                <c:ptCount val="49"/>
                <c:pt idx="0">
                  <c:v>0.38592508513053347</c:v>
                </c:pt>
                <c:pt idx="1">
                  <c:v>0.30666666666666664</c:v>
                </c:pt>
                <c:pt idx="2">
                  <c:v>0.39375928677563149</c:v>
                </c:pt>
                <c:pt idx="3">
                  <c:v>1.2432432432432432</c:v>
                </c:pt>
                <c:pt idx="4">
                  <c:v>0.63685636856368566</c:v>
                </c:pt>
                <c:pt idx="5">
                  <c:v>0.37628014535844068</c:v>
                </c:pt>
                <c:pt idx="6">
                  <c:v>1.5140449438202248</c:v>
                </c:pt>
                <c:pt idx="7">
                  <c:v>1.4226932668329177</c:v>
                </c:pt>
                <c:pt idx="8">
                  <c:v>1.1765517241379311</c:v>
                </c:pt>
                <c:pt idx="9">
                  <c:v>0.98449612403100772</c:v>
                </c:pt>
                <c:pt idx="10">
                  <c:v>1.9111842105263157</c:v>
                </c:pt>
                <c:pt idx="11">
                  <c:v>0.44688995215311006</c:v>
                </c:pt>
                <c:pt idx="12">
                  <c:v>0.40688018979833929</c:v>
                </c:pt>
                <c:pt idx="13">
                  <c:v>1.1304347826086956</c:v>
                </c:pt>
                <c:pt idx="14">
                  <c:v>1.6882352941176471</c:v>
                </c:pt>
                <c:pt idx="15">
                  <c:v>0.23169207698075481</c:v>
                </c:pt>
                <c:pt idx="16">
                  <c:v>1.0904159132007234</c:v>
                </c:pt>
                <c:pt idx="17">
                  <c:v>1.5671313279530448</c:v>
                </c:pt>
                <c:pt idx="18">
                  <c:v>1.4502740798747062</c:v>
                </c:pt>
                <c:pt idx="19">
                  <c:v>1.8551959114139693</c:v>
                </c:pt>
                <c:pt idx="20">
                  <c:v>0.36085918854415272</c:v>
                </c:pt>
                <c:pt idx="21">
                  <c:v>1.875583203732504</c:v>
                </c:pt>
                <c:pt idx="22">
                  <c:v>0.54722792607802873</c:v>
                </c:pt>
                <c:pt idx="23">
                  <c:v>1.5455223880597015</c:v>
                </c:pt>
                <c:pt idx="24">
                  <c:v>0.71296296296296291</c:v>
                </c:pt>
                <c:pt idx="25">
                  <c:v>0.3604060913705584</c:v>
                </c:pt>
                <c:pt idx="26">
                  <c:v>0.7969465648854962</c:v>
                </c:pt>
                <c:pt idx="27">
                  <c:v>1.7938718662952646</c:v>
                </c:pt>
                <c:pt idx="28">
                  <c:v>0.62709188506473001</c:v>
                </c:pt>
                <c:pt idx="29">
                  <c:v>1.3850574712643677</c:v>
                </c:pt>
                <c:pt idx="30">
                  <c:v>1.6099033816425121</c:v>
                </c:pt>
                <c:pt idx="31">
                  <c:v>1.4784433422357879</c:v>
                </c:pt>
                <c:pt idx="32">
                  <c:v>1.375</c:v>
                </c:pt>
                <c:pt idx="33">
                  <c:v>1.5309446254071661</c:v>
                </c:pt>
                <c:pt idx="34">
                  <c:v>0.63185153215364698</c:v>
                </c:pt>
                <c:pt idx="35">
                  <c:v>1.1111111111111112</c:v>
                </c:pt>
                <c:pt idx="36">
                  <c:v>1.0169039145907472</c:v>
                </c:pt>
                <c:pt idx="37">
                  <c:v>1.223480947476828</c:v>
                </c:pt>
                <c:pt idx="38">
                  <c:v>1.3037360504609412</c:v>
                </c:pt>
                <c:pt idx="39">
                  <c:v>1.3592902907836373</c:v>
                </c:pt>
                <c:pt idx="40">
                  <c:v>1.7164948453608246</c:v>
                </c:pt>
                <c:pt idx="41">
                  <c:v>1.5226223453370267</c:v>
                </c:pt>
                <c:pt idx="42">
                  <c:v>1.2724399494310998</c:v>
                </c:pt>
                <c:pt idx="43">
                  <c:v>1.1177248677248677</c:v>
                </c:pt>
                <c:pt idx="44">
                  <c:v>1.6624636275460718</c:v>
                </c:pt>
                <c:pt idx="45">
                  <c:v>0.967741935483871</c:v>
                </c:pt>
                <c:pt idx="46">
                  <c:v>0.74865350089766602</c:v>
                </c:pt>
                <c:pt idx="47">
                  <c:v>1.0758776896942241</c:v>
                </c:pt>
                <c:pt idx="48">
                  <c:v>1.1774436090225564</c:v>
                </c:pt>
              </c:numCache>
            </c:numRef>
          </c:xVal>
          <c:yVal>
            <c:numRef>
              <c:f>SourceGraphCourbe!$AU$2278:$AU$2326</c:f>
              <c:numCache>
                <c:formatCode>_("€"* #,##0.00_);_("€"* \(#,##0.00\);_("€"* "-"??_);_(@_)</c:formatCode>
                <c:ptCount val="49"/>
                <c:pt idx="0">
                  <c:v>45.352941176470587</c:v>
                </c:pt>
                <c:pt idx="1">
                  <c:v>33.19775596072931</c:v>
                </c:pt>
                <c:pt idx="2">
                  <c:v>32.830188679245282</c:v>
                </c:pt>
                <c:pt idx="3">
                  <c:v>52.282608695652172</c:v>
                </c:pt>
                <c:pt idx="4">
                  <c:v>48.244680851063826</c:v>
                </c:pt>
                <c:pt idx="5">
                  <c:v>38.331870061457415</c:v>
                </c:pt>
                <c:pt idx="6">
                  <c:v>58.654916512059373</c:v>
                </c:pt>
                <c:pt idx="7">
                  <c:v>58.641542506573181</c:v>
                </c:pt>
                <c:pt idx="8">
                  <c:v>58.944900351699886</c:v>
                </c:pt>
                <c:pt idx="9">
                  <c:v>55.125196850393699</c:v>
                </c:pt>
                <c:pt idx="10">
                  <c:v>56.122203098106709</c:v>
                </c:pt>
                <c:pt idx="11">
                  <c:v>39.653104925053533</c:v>
                </c:pt>
                <c:pt idx="12">
                  <c:v>41</c:v>
                </c:pt>
                <c:pt idx="13">
                  <c:v>52</c:v>
                </c:pt>
                <c:pt idx="14">
                  <c:v>49.114285714285714</c:v>
                </c:pt>
                <c:pt idx="15">
                  <c:v>29.266450916936353</c:v>
                </c:pt>
                <c:pt idx="16">
                  <c:v>52.118573797678273</c:v>
                </c:pt>
                <c:pt idx="17">
                  <c:v>53.841292134831463</c:v>
                </c:pt>
                <c:pt idx="18">
                  <c:v>55.021598272138228</c:v>
                </c:pt>
                <c:pt idx="19">
                  <c:v>54.086317722681358</c:v>
                </c:pt>
                <c:pt idx="20">
                  <c:v>34.682539682539684</c:v>
                </c:pt>
                <c:pt idx="21">
                  <c:v>54.910447761194028</c:v>
                </c:pt>
                <c:pt idx="22">
                  <c:v>42</c:v>
                </c:pt>
                <c:pt idx="23">
                  <c:v>55.195557701593437</c:v>
                </c:pt>
                <c:pt idx="24">
                  <c:v>46.287878787878789</c:v>
                </c:pt>
                <c:pt idx="25">
                  <c:v>38.056338028169016</c:v>
                </c:pt>
                <c:pt idx="26">
                  <c:v>47.931034482758619</c:v>
                </c:pt>
                <c:pt idx="27">
                  <c:v>53.75</c:v>
                </c:pt>
                <c:pt idx="28">
                  <c:v>50.430513595166161</c:v>
                </c:pt>
                <c:pt idx="29">
                  <c:v>55.55497925311203</c:v>
                </c:pt>
                <c:pt idx="30">
                  <c:v>55.941485371342836</c:v>
                </c:pt>
                <c:pt idx="31">
                  <c:v>56.997419354838712</c:v>
                </c:pt>
                <c:pt idx="32">
                  <c:v>56.120257695060843</c:v>
                </c:pt>
                <c:pt idx="33">
                  <c:v>56.549645390070921</c:v>
                </c:pt>
                <c:pt idx="34">
                  <c:v>49.904371584699454</c:v>
                </c:pt>
                <c:pt idx="35">
                  <c:v>52.589285714285715</c:v>
                </c:pt>
                <c:pt idx="36">
                  <c:v>52.54593175853018</c:v>
                </c:pt>
                <c:pt idx="37">
                  <c:v>56.700336700336699</c:v>
                </c:pt>
                <c:pt idx="38">
                  <c:v>57.260885746185338</c:v>
                </c:pt>
                <c:pt idx="39">
                  <c:v>57.581580855692529</c:v>
                </c:pt>
                <c:pt idx="40">
                  <c:v>58.999666332999666</c:v>
                </c:pt>
                <c:pt idx="41">
                  <c:v>58.047301394784718</c:v>
                </c:pt>
                <c:pt idx="42">
                  <c:v>58.128166915052162</c:v>
                </c:pt>
                <c:pt idx="43">
                  <c:v>58.34319526627219</c:v>
                </c:pt>
                <c:pt idx="44">
                  <c:v>56.802800466744458</c:v>
                </c:pt>
                <c:pt idx="45">
                  <c:v>53.137777777777778</c:v>
                </c:pt>
                <c:pt idx="46">
                  <c:v>49.424460431654673</c:v>
                </c:pt>
                <c:pt idx="47">
                  <c:v>54.536842105263155</c:v>
                </c:pt>
                <c:pt idx="48">
                  <c:v>56.344827586206897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22663824"/>
        <c:axId val="-1222663280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0"/>
                <c:tx>
                  <c:v>Vente ONF 17/10/2019 - Vendus</c:v>
                </c:tx>
                <c:spPr>
                  <a:ln w="19050">
                    <a:noFill/>
                  </a:ln>
                </c:spPr>
                <c:marker>
                  <c:symbol val="x"/>
                  <c:size val="5"/>
                  <c:spPr>
                    <a:solidFill>
                      <a:srgbClr val="002060"/>
                    </a:solidFill>
                    <a:ln w="9525">
                      <a:solidFill>
                        <a:srgbClr val="002060"/>
                      </a:solidFill>
                    </a:ln>
                  </c:spPr>
                </c:marker>
                <c:trendline>
                  <c:name>Tendance ONF 17/10/2019 - Vendus</c:name>
                  <c:spPr>
                    <a:ln w="15875">
                      <a:solidFill>
                        <a:srgbClr val="002060"/>
                      </a:solidFill>
                    </a:ln>
                  </c:spPr>
                  <c:trendlineType val="poly"/>
                  <c:order val="2"/>
                  <c:dispRSqr val="0"/>
                  <c:dispEq val="0"/>
                </c:trendline>
                <c:xVal>
                  <c:numRef>
                    <c:extLst>
                      <c:ext uri="{02D57815-91ED-43cb-92C2-25804820EDAC}">
                        <c15:formulaRef>
                          <c15:sqref>SourceGraphCourbe!$A$1999:$A$2037</c15:sqref>
                        </c15:formulaRef>
                      </c:ext>
                    </c:extLst>
                    <c:numCache>
                      <c:formatCode>0.00</c:formatCode>
                      <c:ptCount val="39"/>
                      <c:pt idx="0">
                        <c:v>0.32138979370249726</c:v>
                      </c:pt>
                      <c:pt idx="1">
                        <c:v>0.24742268041237114</c:v>
                      </c:pt>
                      <c:pt idx="2">
                        <c:v>0.38369668246445499</c:v>
                      </c:pt>
                      <c:pt idx="3">
                        <c:v>2.6352201257861636</c:v>
                      </c:pt>
                      <c:pt idx="4">
                        <c:v>0.44817927170868349</c:v>
                      </c:pt>
                      <c:pt idx="5">
                        <c:v>0.33822682786413355</c:v>
                      </c:pt>
                      <c:pt idx="6">
                        <c:v>0.30576923076923079</c:v>
                      </c:pt>
                      <c:pt idx="7">
                        <c:v>0.24250681198910082</c:v>
                      </c:pt>
                      <c:pt idx="8">
                        <c:v>1.0026896180742335</c:v>
                      </c:pt>
                      <c:pt idx="9">
                        <c:v>0.22730118973074515</c:v>
                      </c:pt>
                      <c:pt idx="10">
                        <c:v>1.8476821192052981</c:v>
                      </c:pt>
                      <c:pt idx="11">
                        <c:v>0.25903307888040711</c:v>
                      </c:pt>
                      <c:pt idx="12">
                        <c:v>0.30205949656750575</c:v>
                      </c:pt>
                      <c:pt idx="13">
                        <c:v>0.81889763779527558</c:v>
                      </c:pt>
                      <c:pt idx="14">
                        <c:v>2.1711229946524062</c:v>
                      </c:pt>
                      <c:pt idx="15">
                        <c:v>0.45083932853717024</c:v>
                      </c:pt>
                      <c:pt idx="16">
                        <c:v>0.58157602663706998</c:v>
                      </c:pt>
                      <c:pt idx="17">
                        <c:v>0.10858799371904819</c:v>
                      </c:pt>
                      <c:pt idx="18">
                        <c:v>0.8950892857142857</c:v>
                      </c:pt>
                      <c:pt idx="19">
                        <c:v>0.52637221269296741</c:v>
                      </c:pt>
                      <c:pt idx="20">
                        <c:v>0.22482758620689655</c:v>
                      </c:pt>
                      <c:pt idx="21">
                        <c:v>0.2560386473429952</c:v>
                      </c:pt>
                      <c:pt idx="22">
                        <c:v>0.307</c:v>
                      </c:pt>
                      <c:pt idx="23">
                        <c:v>0.24090571640683001</c:v>
                      </c:pt>
                      <c:pt idx="24">
                        <c:v>0.29142857142857143</c:v>
                      </c:pt>
                      <c:pt idx="25">
                        <c:v>1.8067556952081696</c:v>
                      </c:pt>
                      <c:pt idx="26">
                        <c:v>1.1027154663518299</c:v>
                      </c:pt>
                      <c:pt idx="27">
                        <c:v>0.85416666666666663</c:v>
                      </c:pt>
                      <c:pt idx="28">
                        <c:v>0.40174927113702624</c:v>
                      </c:pt>
                      <c:pt idx="29">
                        <c:v>1.0451127819548873</c:v>
                      </c:pt>
                      <c:pt idx="30">
                        <c:v>0.37977430555555558</c:v>
                      </c:pt>
                      <c:pt idx="31">
                        <c:v>1.5331648768161719</c:v>
                      </c:pt>
                      <c:pt idx="32">
                        <c:v>1.589186176142698</c:v>
                      </c:pt>
                      <c:pt idx="33">
                        <c:v>0.31385899406984408</c:v>
                      </c:pt>
                      <c:pt idx="34">
                        <c:v>0.2289957014458773</c:v>
                      </c:pt>
                      <c:pt idx="35">
                        <c:v>1.5174825174825175</c:v>
                      </c:pt>
                      <c:pt idx="36">
                        <c:v>1.0035633300939424</c:v>
                      </c:pt>
                      <c:pt idx="37">
                        <c:v>1.0982142857142858</c:v>
                      </c:pt>
                      <c:pt idx="38">
                        <c:v>1.0462287104622872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SourceGraphCourbe!$AL$1999:$AL$2037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39"/>
                      <c:pt idx="0">
                        <c:v>34.391891891891895</c:v>
                      </c:pt>
                      <c:pt idx="1">
                        <c:v>30.73076923076923</c:v>
                      </c:pt>
                      <c:pt idx="2">
                        <c:v>33.992094861660078</c:v>
                      </c:pt>
                      <c:pt idx="3">
                        <c:v>50.374701670644392</c:v>
                      </c:pt>
                      <c:pt idx="4">
                        <c:v>38.708333333333336</c:v>
                      </c:pt>
                      <c:pt idx="5">
                        <c:v>31.96595744680851</c:v>
                      </c:pt>
                      <c:pt idx="6">
                        <c:v>35</c:v>
                      </c:pt>
                      <c:pt idx="7">
                        <c:v>31.117977528089888</c:v>
                      </c:pt>
                      <c:pt idx="8">
                        <c:v>48.023605150214593</c:v>
                      </c:pt>
                      <c:pt idx="9">
                        <c:v>30.079889807162534</c:v>
                      </c:pt>
                      <c:pt idx="10">
                        <c:v>48.784946236559136</c:v>
                      </c:pt>
                      <c:pt idx="11">
                        <c:v>32.159135559921417</c:v>
                      </c:pt>
                      <c:pt idx="12">
                        <c:v>32.405303030303031</c:v>
                      </c:pt>
                      <c:pt idx="13">
                        <c:v>48.009615384615387</c:v>
                      </c:pt>
                      <c:pt idx="14">
                        <c:v>44.598522167487687</c:v>
                      </c:pt>
                      <c:pt idx="15">
                        <c:v>36.219858156028366</c:v>
                      </c:pt>
                      <c:pt idx="16">
                        <c:v>39.44656488549618</c:v>
                      </c:pt>
                      <c:pt idx="17">
                        <c:v>23.053392658509456</c:v>
                      </c:pt>
                      <c:pt idx="18">
                        <c:v>47.512468827930178</c:v>
                      </c:pt>
                      <c:pt idx="19">
                        <c:v>37.071283095723011</c:v>
                      </c:pt>
                      <c:pt idx="20">
                        <c:v>28.537832310838446</c:v>
                      </c:pt>
                      <c:pt idx="21">
                        <c:v>30</c:v>
                      </c:pt>
                      <c:pt idx="22">
                        <c:v>31</c:v>
                      </c:pt>
                      <c:pt idx="23">
                        <c:v>29.075500770416024</c:v>
                      </c:pt>
                      <c:pt idx="24">
                        <c:v>30</c:v>
                      </c:pt>
                      <c:pt idx="25">
                        <c:v>48.802173913043475</c:v>
                      </c:pt>
                      <c:pt idx="26">
                        <c:v>47.618308351177731</c:v>
                      </c:pt>
                      <c:pt idx="27">
                        <c:v>46.352549889135254</c:v>
                      </c:pt>
                      <c:pt idx="28">
                        <c:v>35.268505079825836</c:v>
                      </c:pt>
                      <c:pt idx="29">
                        <c:v>48.168165467625897</c:v>
                      </c:pt>
                      <c:pt idx="30">
                        <c:v>34.921142857142854</c:v>
                      </c:pt>
                      <c:pt idx="31">
                        <c:v>49.552121961269059</c:v>
                      </c:pt>
                      <c:pt idx="32">
                        <c:v>50</c:v>
                      </c:pt>
                      <c:pt idx="33">
                        <c:v>34.817354793561933</c:v>
                      </c:pt>
                      <c:pt idx="34">
                        <c:v>29.941979522184301</c:v>
                      </c:pt>
                      <c:pt idx="35">
                        <c:v>48.027649769585253</c:v>
                      </c:pt>
                      <c:pt idx="36">
                        <c:v>48.700129115558425</c:v>
                      </c:pt>
                      <c:pt idx="37">
                        <c:v>47.865853658536587</c:v>
                      </c:pt>
                      <c:pt idx="38">
                        <c:v>47.860465116279073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SourceGraphCourbe!$AM$1</c15:sqref>
                        </c15:formulaRef>
                      </c:ext>
                    </c:extLst>
                    <c:strCache>
                      <c:ptCount val="1"/>
                      <c:pt idx="0">
                        <c:v>Vente ONF 18/02/2020 - vendus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x"/>
                  <c:size val="3"/>
                  <c:spPr>
                    <a:solidFill>
                      <a:srgbClr val="00B050"/>
                    </a:solidFill>
                    <a:ln w="25400">
                      <a:solidFill>
                        <a:srgbClr val="00B050"/>
                      </a:solidFill>
                    </a:ln>
                  </c:spPr>
                </c:marker>
                <c:trendline>
                  <c:name>Tendance ONF 18/02/2020 - Vendus</c:name>
                  <c:spPr>
                    <a:ln w="19050">
                      <a:solidFill>
                        <a:srgbClr val="00B050"/>
                      </a:solidFill>
                    </a:ln>
                  </c:spPr>
                  <c:trendlineType val="poly"/>
                  <c:order val="5"/>
                  <c:dispRSqr val="0"/>
                  <c:dispEq val="0"/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SourceGraphCourbe!$A$2038:$A$2061</c15:sqref>
                        </c15:formulaRef>
                      </c:ext>
                    </c:extLst>
                    <c:numCache>
                      <c:formatCode>0.00</c:formatCode>
                      <c:ptCount val="24"/>
                      <c:pt idx="0">
                        <c:v>0.3525016979850577</c:v>
                      </c:pt>
                      <c:pt idx="1">
                        <c:v>2.5828220858895707</c:v>
                      </c:pt>
                      <c:pt idx="2">
                        <c:v>0.15612123431920155</c:v>
                      </c:pt>
                      <c:pt idx="3">
                        <c:v>0.68965517241379315</c:v>
                      </c:pt>
                      <c:pt idx="4">
                        <c:v>0.38543455857093784</c:v>
                      </c:pt>
                      <c:pt idx="5">
                        <c:v>0.39180909384069657</c:v>
                      </c:pt>
                      <c:pt idx="6">
                        <c:v>1.3519362186788155</c:v>
                      </c:pt>
                      <c:pt idx="7">
                        <c:v>1.3729281767955801</c:v>
                      </c:pt>
                      <c:pt idx="8">
                        <c:v>1.6079714455681142</c:v>
                      </c:pt>
                      <c:pt idx="9">
                        <c:v>1.3959677419354839</c:v>
                      </c:pt>
                      <c:pt idx="10">
                        <c:v>0.26999316473000684</c:v>
                      </c:pt>
                      <c:pt idx="11">
                        <c:v>1.59375</c:v>
                      </c:pt>
                      <c:pt idx="12">
                        <c:v>1.9376513317191284</c:v>
                      </c:pt>
                      <c:pt idx="13">
                        <c:v>1.5977830562153603</c:v>
                      </c:pt>
                      <c:pt idx="14">
                        <c:v>1.3125</c:v>
                      </c:pt>
                      <c:pt idx="15">
                        <c:v>1.5043327556325823</c:v>
                      </c:pt>
                      <c:pt idx="16">
                        <c:v>0.29993041057759223</c:v>
                      </c:pt>
                      <c:pt idx="17">
                        <c:v>0.40629685157421291</c:v>
                      </c:pt>
                      <c:pt idx="18">
                        <c:v>1.8198433420365536</c:v>
                      </c:pt>
                      <c:pt idx="19">
                        <c:v>0.59947472094550225</c:v>
                      </c:pt>
                      <c:pt idx="20">
                        <c:v>0.45977011494252873</c:v>
                      </c:pt>
                      <c:pt idx="21">
                        <c:v>0.42427385892116182</c:v>
                      </c:pt>
                      <c:pt idx="22">
                        <c:v>0.24720447284345048</c:v>
                      </c:pt>
                      <c:pt idx="23">
                        <c:v>0.32977017637626937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SourceGraphCourbe!$AM$2038:$AM$2061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24"/>
                      <c:pt idx="0">
                        <c:v>30.530507385998714</c:v>
                      </c:pt>
                      <c:pt idx="1">
                        <c:v>46.437054631828978</c:v>
                      </c:pt>
                      <c:pt idx="2">
                        <c:v>27.605278592375367</c:v>
                      </c:pt>
                      <c:pt idx="3">
                        <c:v>36.5</c:v>
                      </c:pt>
                      <c:pt idx="4">
                        <c:v>33</c:v>
                      </c:pt>
                      <c:pt idx="5">
                        <c:v>33.666666666666664</c:v>
                      </c:pt>
                      <c:pt idx="6">
                        <c:v>48.358607132827856</c:v>
                      </c:pt>
                      <c:pt idx="7">
                        <c:v>47.78672032193159</c:v>
                      </c:pt>
                      <c:pt idx="8">
                        <c:v>48.568257491675915</c:v>
                      </c:pt>
                      <c:pt idx="9">
                        <c:v>48.573079145002886</c:v>
                      </c:pt>
                      <c:pt idx="10">
                        <c:v>28.253797468354431</c:v>
                      </c:pt>
                      <c:pt idx="11">
                        <c:v>46.813725490196077</c:v>
                      </c:pt>
                      <c:pt idx="12">
                        <c:v>49.015932521087159</c:v>
                      </c:pt>
                      <c:pt idx="13">
                        <c:v>48.354806739345889</c:v>
                      </c:pt>
                      <c:pt idx="14">
                        <c:v>48.799783549783548</c:v>
                      </c:pt>
                      <c:pt idx="15">
                        <c:v>48.997695852534562</c:v>
                      </c:pt>
                      <c:pt idx="16">
                        <c:v>27.584686774941996</c:v>
                      </c:pt>
                      <c:pt idx="17">
                        <c:v>35.123001230012299</c:v>
                      </c:pt>
                      <c:pt idx="18">
                        <c:v>48.899569583931132</c:v>
                      </c:pt>
                      <c:pt idx="19">
                        <c:v>39.507119386637456</c:v>
                      </c:pt>
                      <c:pt idx="20">
                        <c:v>36.328125</c:v>
                      </c:pt>
                      <c:pt idx="21">
                        <c:v>34.8879380603097</c:v>
                      </c:pt>
                      <c:pt idx="22">
                        <c:v>27.347334410339258</c:v>
                      </c:pt>
                      <c:pt idx="23">
                        <c:v>34.551053484602917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-1222663824"/>
        <c:scaling>
          <c:orientation val="minMax"/>
          <c:max val="2.7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lang="fr-FR" sz="12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2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Volume unitaire (m3)</a:t>
                </a:r>
              </a:p>
            </c:rich>
          </c:tx>
          <c:layout>
            <c:manualLayout>
              <c:xMode val="edge"/>
              <c:yMode val="edge"/>
              <c:x val="0.44120100083402836"/>
              <c:y val="0.9595141700404857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222663280"/>
        <c:crosses val="autoZero"/>
        <c:crossBetween val="midCat"/>
        <c:majorUnit val="0.1"/>
      </c:valAx>
      <c:valAx>
        <c:axId val="-1222663280"/>
        <c:scaling>
          <c:orientation val="minMax"/>
          <c:max val="6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200"/>
                  <a:t>Prix (€/m3)</a:t>
                </a:r>
              </a:p>
            </c:rich>
          </c:tx>
          <c:layout>
            <c:manualLayout>
              <c:xMode val="edge"/>
              <c:yMode val="edge"/>
              <c:x val="1.0564359188212399E-2"/>
              <c:y val="0.40890688259109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&quot;€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222663824"/>
        <c:crosses val="autoZero"/>
        <c:crossBetween val="midCat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771355370911109"/>
          <c:y val="0.55936689809131512"/>
          <c:w val="0.30172508101499401"/>
          <c:h val="0.242029295480183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Nombre moyen d'offres par lots (vendus + retirés) par catégorie</a:t>
            </a:r>
          </a:p>
        </c:rich>
      </c:tx>
      <c:layout>
        <c:manualLayout>
          <c:xMode val="edge"/>
          <c:yMode val="edge"/>
          <c:x val="0.24437030859049211"/>
          <c:y val="1.34952766531713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730642871089091E-2"/>
          <c:y val="8.068833577157386E-2"/>
          <c:w val="0.91326105087572962"/>
          <c:h val="0.685560053981106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synthèse!$AH$161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synthèse!$AI$158:$BH$158</c:f>
              <c:strCache>
                <c:ptCount val="26"/>
                <c:pt idx="0">
                  <c:v>0,1 - 0,2</c:v>
                </c:pt>
                <c:pt idx="1">
                  <c:v>0,2 - 0,3</c:v>
                </c:pt>
                <c:pt idx="2">
                  <c:v>0,3 - 0,4</c:v>
                </c:pt>
                <c:pt idx="3">
                  <c:v>0,4 - 0,5</c:v>
                </c:pt>
                <c:pt idx="4">
                  <c:v>0,5 - 0,6</c:v>
                </c:pt>
                <c:pt idx="5">
                  <c:v>0,6 - 0,7</c:v>
                </c:pt>
                <c:pt idx="6">
                  <c:v>0,7 - 0,8</c:v>
                </c:pt>
                <c:pt idx="7">
                  <c:v>0,8 - 0,9</c:v>
                </c:pt>
                <c:pt idx="8">
                  <c:v>0,9 - 1,0</c:v>
                </c:pt>
                <c:pt idx="9">
                  <c:v>1,0 - 1,1</c:v>
                </c:pt>
                <c:pt idx="10">
                  <c:v>1,1 - 1,2</c:v>
                </c:pt>
                <c:pt idx="11">
                  <c:v>1,2 - 1,3</c:v>
                </c:pt>
                <c:pt idx="12">
                  <c:v>1,3 - 1,4</c:v>
                </c:pt>
                <c:pt idx="13">
                  <c:v>1,4 - 1,5</c:v>
                </c:pt>
                <c:pt idx="14">
                  <c:v>1,5 - 1,6</c:v>
                </c:pt>
                <c:pt idx="15">
                  <c:v>1,6 - 1,7</c:v>
                </c:pt>
                <c:pt idx="16">
                  <c:v>1,7 - 1,8</c:v>
                </c:pt>
                <c:pt idx="17">
                  <c:v>1,8 - 1,9</c:v>
                </c:pt>
                <c:pt idx="18">
                  <c:v>1,9 - 2,0</c:v>
                </c:pt>
                <c:pt idx="19">
                  <c:v>2,0 - 2,1</c:v>
                </c:pt>
                <c:pt idx="20">
                  <c:v>2,1 - 2,2</c:v>
                </c:pt>
                <c:pt idx="21">
                  <c:v>2,2 - 2,3</c:v>
                </c:pt>
                <c:pt idx="22">
                  <c:v>2,3 - 2,4</c:v>
                </c:pt>
                <c:pt idx="23">
                  <c:v>2,4 - 2,5</c:v>
                </c:pt>
                <c:pt idx="24">
                  <c:v>2,5 - 2,6</c:v>
                </c:pt>
                <c:pt idx="25">
                  <c:v>2,6 - 2,7</c:v>
                </c:pt>
              </c:strCache>
            </c:strRef>
          </c:cat>
          <c:val>
            <c:numRef>
              <c:f>synthèse!$AI$161:$BH$161</c:f>
              <c:numCache>
                <c:formatCode>0.0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6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-1222662192"/>
        <c:axId val="-1222660016"/>
      </c:barChart>
      <c:catAx>
        <c:axId val="-1222662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Volume unitaire (m</a:t>
                </a:r>
                <a:r>
                  <a:rPr lang="fr-FR" sz="10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4645537948290242"/>
              <c:y val="0.898785425101214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222660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22660016"/>
        <c:scaling>
          <c:orientation val="minMax"/>
          <c:max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d'offres</a:t>
                </a:r>
              </a:p>
            </c:rich>
          </c:tx>
          <c:layout>
            <c:manualLayout>
              <c:xMode val="edge"/>
              <c:yMode val="edge"/>
              <c:x val="2.3352793994995832E-2"/>
              <c:y val="0.346828609986504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2226621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75062552126758E-2"/>
          <c:y val="8.2321187584345479E-2"/>
          <c:w val="0.81484570475396156"/>
          <c:h val="0.774628879892037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synthèse!$AG$159</c:f>
              <c:strCache>
                <c:ptCount val="1"/>
                <c:pt idx="0">
                  <c:v>Prix de vente moyen (€)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synthèse!$AH$158:$BH$158</c:f>
              <c:strCache>
                <c:ptCount val="27"/>
                <c:pt idx="0">
                  <c:v>0,0 - 0,1</c:v>
                </c:pt>
                <c:pt idx="1">
                  <c:v>0,1 - 0,2</c:v>
                </c:pt>
                <c:pt idx="2">
                  <c:v>0,2 - 0,3</c:v>
                </c:pt>
                <c:pt idx="3">
                  <c:v>0,3 - 0,4</c:v>
                </c:pt>
                <c:pt idx="4">
                  <c:v>0,4 - 0,5</c:v>
                </c:pt>
                <c:pt idx="5">
                  <c:v>0,5 - 0,6</c:v>
                </c:pt>
                <c:pt idx="6">
                  <c:v>0,6 - 0,7</c:v>
                </c:pt>
                <c:pt idx="7">
                  <c:v>0,7 - 0,8</c:v>
                </c:pt>
                <c:pt idx="8">
                  <c:v>0,8 - 0,9</c:v>
                </c:pt>
                <c:pt idx="9">
                  <c:v>0,9 - 1,0</c:v>
                </c:pt>
                <c:pt idx="10">
                  <c:v>1,0 - 1,1</c:v>
                </c:pt>
                <c:pt idx="11">
                  <c:v>1,1 - 1,2</c:v>
                </c:pt>
                <c:pt idx="12">
                  <c:v>1,2 - 1,3</c:v>
                </c:pt>
                <c:pt idx="13">
                  <c:v>1,3 - 1,4</c:v>
                </c:pt>
                <c:pt idx="14">
                  <c:v>1,4 - 1,5</c:v>
                </c:pt>
                <c:pt idx="15">
                  <c:v>1,5 - 1,6</c:v>
                </c:pt>
                <c:pt idx="16">
                  <c:v>1,6 - 1,7</c:v>
                </c:pt>
                <c:pt idx="17">
                  <c:v>1,7 - 1,8</c:v>
                </c:pt>
                <c:pt idx="18">
                  <c:v>1,8 - 1,9</c:v>
                </c:pt>
                <c:pt idx="19">
                  <c:v>1,9 - 2,0</c:v>
                </c:pt>
                <c:pt idx="20">
                  <c:v>2,0 - 2,1</c:v>
                </c:pt>
                <c:pt idx="21">
                  <c:v>2,1 - 2,2</c:v>
                </c:pt>
                <c:pt idx="22">
                  <c:v>2,2 - 2,3</c:v>
                </c:pt>
                <c:pt idx="23">
                  <c:v>2,3 - 2,4</c:v>
                </c:pt>
                <c:pt idx="24">
                  <c:v>2,4 - 2,5</c:v>
                </c:pt>
                <c:pt idx="25">
                  <c:v>2,5 - 2,6</c:v>
                </c:pt>
                <c:pt idx="26">
                  <c:v>2,6 - 2,7</c:v>
                </c:pt>
              </c:strCache>
            </c:strRef>
          </c:cat>
          <c:val>
            <c:numRef>
              <c:f>synthèse!$AH$159:$BH$159</c:f>
              <c:numCache>
                <c:formatCode>0.0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41.581670362158164</c:v>
                </c:pt>
                <c:pt idx="5">
                  <c:v>51.10430980637102</c:v>
                </c:pt>
                <c:pt idx="6">
                  <c:v>48.916015625</c:v>
                </c:pt>
                <c:pt idx="7">
                  <c:v>52.520178124130254</c:v>
                </c:pt>
                <c:pt idx="8">
                  <c:v>53.649717514124291</c:v>
                </c:pt>
                <c:pt idx="9">
                  <c:v>0</c:v>
                </c:pt>
                <c:pt idx="10">
                  <c:v>0</c:v>
                </c:pt>
                <c:pt idx="11">
                  <c:v>55.435582822085891</c:v>
                </c:pt>
                <c:pt idx="12">
                  <c:v>58.701854493580598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60.03908241291419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61.032434901781635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-900879040"/>
        <c:axId val="-900877952"/>
      </c:barChart>
      <c:lineChart>
        <c:grouping val="standard"/>
        <c:varyColors val="0"/>
        <c:ser>
          <c:idx val="0"/>
          <c:order val="1"/>
          <c:tx>
            <c:strRef>
              <c:f>synthèse!$AG$160</c:f>
              <c:strCache>
                <c:ptCount val="1"/>
                <c:pt idx="0">
                  <c:v>Volume vendu (m3)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synthèse!$AH$158:$BG$158</c:f>
              <c:strCache>
                <c:ptCount val="26"/>
                <c:pt idx="0">
                  <c:v>0,0 - 0,1</c:v>
                </c:pt>
                <c:pt idx="1">
                  <c:v>0,1 - 0,2</c:v>
                </c:pt>
                <c:pt idx="2">
                  <c:v>0,2 - 0,3</c:v>
                </c:pt>
                <c:pt idx="3">
                  <c:v>0,3 - 0,4</c:v>
                </c:pt>
                <c:pt idx="4">
                  <c:v>0,4 - 0,5</c:v>
                </c:pt>
                <c:pt idx="5">
                  <c:v>0,5 - 0,6</c:v>
                </c:pt>
                <c:pt idx="6">
                  <c:v>0,6 - 0,7</c:v>
                </c:pt>
                <c:pt idx="7">
                  <c:v>0,7 - 0,8</c:v>
                </c:pt>
                <c:pt idx="8">
                  <c:v>0,8 - 0,9</c:v>
                </c:pt>
                <c:pt idx="9">
                  <c:v>0,9 - 1,0</c:v>
                </c:pt>
                <c:pt idx="10">
                  <c:v>1,0 - 1,1</c:v>
                </c:pt>
                <c:pt idx="11">
                  <c:v>1,1 - 1,2</c:v>
                </c:pt>
                <c:pt idx="12">
                  <c:v>1,2 - 1,3</c:v>
                </c:pt>
                <c:pt idx="13">
                  <c:v>1,3 - 1,4</c:v>
                </c:pt>
                <c:pt idx="14">
                  <c:v>1,4 - 1,5</c:v>
                </c:pt>
                <c:pt idx="15">
                  <c:v>1,5 - 1,6</c:v>
                </c:pt>
                <c:pt idx="16">
                  <c:v>1,6 - 1,7</c:v>
                </c:pt>
                <c:pt idx="17">
                  <c:v>1,7 - 1,8</c:v>
                </c:pt>
                <c:pt idx="18">
                  <c:v>1,8 - 1,9</c:v>
                </c:pt>
                <c:pt idx="19">
                  <c:v>1,9 - 2,0</c:v>
                </c:pt>
                <c:pt idx="20">
                  <c:v>2,0 - 2,1</c:v>
                </c:pt>
                <c:pt idx="21">
                  <c:v>2,1 - 2,2</c:v>
                </c:pt>
                <c:pt idx="22">
                  <c:v>2,2 - 2,3</c:v>
                </c:pt>
                <c:pt idx="23">
                  <c:v>2,3 - 2,4</c:v>
                </c:pt>
                <c:pt idx="24">
                  <c:v>2,4 - 2,5</c:v>
                </c:pt>
                <c:pt idx="25">
                  <c:v>2,5 - 2,6</c:v>
                </c:pt>
              </c:strCache>
            </c:strRef>
          </c:cat>
          <c:val>
            <c:numRef>
              <c:f>synthèse!$AH$160:$BH$160</c:f>
              <c:numCache>
                <c:formatCode>#,##0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1353</c:v>
                </c:pt>
                <c:pt idx="5">
                  <c:v>1601</c:v>
                </c:pt>
                <c:pt idx="6">
                  <c:v>1024</c:v>
                </c:pt>
                <c:pt idx="7">
                  <c:v>3593</c:v>
                </c:pt>
                <c:pt idx="8">
                  <c:v>885</c:v>
                </c:pt>
                <c:pt idx="9">
                  <c:v>0</c:v>
                </c:pt>
                <c:pt idx="10">
                  <c:v>0</c:v>
                </c:pt>
                <c:pt idx="11">
                  <c:v>815</c:v>
                </c:pt>
                <c:pt idx="12">
                  <c:v>701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1177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2189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0866528"/>
        <c:axId val="-900877408"/>
      </c:lineChart>
      <c:catAx>
        <c:axId val="-90087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Volume unitaire (m</a:t>
                </a:r>
                <a:r>
                  <a:rPr lang="fr-FR" sz="10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42869057547956629"/>
              <c:y val="0.940620782726045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900877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00877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Prix de vente moyen (€)</a:t>
                </a:r>
              </a:p>
            </c:rich>
          </c:tx>
          <c:layout>
            <c:manualLayout>
              <c:xMode val="edge"/>
              <c:yMode val="edge"/>
              <c:x val="2.5020850708924104E-2"/>
              <c:y val="0.3400809716599189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900879040"/>
        <c:crosses val="autoZero"/>
        <c:crossBetween val="between"/>
      </c:valAx>
      <c:catAx>
        <c:axId val="-900866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900877408"/>
        <c:crosses val="autoZero"/>
        <c:auto val="0"/>
        <c:lblAlgn val="ctr"/>
        <c:lblOffset val="100"/>
        <c:noMultiLvlLbl val="0"/>
      </c:catAx>
      <c:valAx>
        <c:axId val="-900877408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Volume (m</a:t>
                </a:r>
                <a:r>
                  <a:rPr lang="fr-FR" sz="10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5996663886572153"/>
              <c:y val="0.402159244264507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90086652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577147623019176E-2"/>
          <c:y val="0.13360323886639675"/>
          <c:w val="0.19349457881567972"/>
          <c:h val="9.58164642375168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75062552126758E-2"/>
          <c:y val="8.0971659919028341E-2"/>
          <c:w val="0.81901584653878223"/>
          <c:h val="0.77597840755735503"/>
        </c:manualLayout>
      </c:layout>
      <c:barChart>
        <c:barDir val="col"/>
        <c:grouping val="clustered"/>
        <c:varyColors val="0"/>
        <c:ser>
          <c:idx val="1"/>
          <c:order val="0"/>
          <c:tx>
            <c:v>Prix de vente moyen Ecl (€)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1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1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synthèse!$A$48:$A$74</c:f>
              <c:strCache>
                <c:ptCount val="27"/>
                <c:pt idx="0">
                  <c:v>0,0 - 0,1</c:v>
                </c:pt>
                <c:pt idx="1">
                  <c:v>0,1 - 0,2</c:v>
                </c:pt>
                <c:pt idx="2">
                  <c:v>0,2 - 0,3</c:v>
                </c:pt>
                <c:pt idx="3">
                  <c:v>0,3 - 0,4</c:v>
                </c:pt>
                <c:pt idx="4">
                  <c:v>0,4 - 0,5</c:v>
                </c:pt>
                <c:pt idx="5">
                  <c:v>0,5 - 0,6</c:v>
                </c:pt>
                <c:pt idx="6">
                  <c:v>0,6 - 0,7</c:v>
                </c:pt>
                <c:pt idx="7">
                  <c:v>0,7 - 0,8</c:v>
                </c:pt>
                <c:pt idx="8">
                  <c:v>0,8 - 0,9</c:v>
                </c:pt>
                <c:pt idx="9">
                  <c:v>0,9 - 1,0</c:v>
                </c:pt>
                <c:pt idx="10">
                  <c:v>1,0 - 1,1</c:v>
                </c:pt>
                <c:pt idx="11">
                  <c:v>1,1 - 1,2</c:v>
                </c:pt>
                <c:pt idx="12">
                  <c:v>1,2 - 1,3</c:v>
                </c:pt>
                <c:pt idx="13">
                  <c:v>1,3 - 1,4</c:v>
                </c:pt>
                <c:pt idx="14">
                  <c:v>1,4 - 1,5</c:v>
                </c:pt>
                <c:pt idx="15">
                  <c:v>1,5 - 1,6</c:v>
                </c:pt>
                <c:pt idx="16">
                  <c:v>1,6 - 1,7</c:v>
                </c:pt>
                <c:pt idx="17">
                  <c:v>1,7 - 1,8</c:v>
                </c:pt>
                <c:pt idx="18">
                  <c:v>1,8 - 1,9</c:v>
                </c:pt>
                <c:pt idx="19">
                  <c:v>1,9 - 2,0</c:v>
                </c:pt>
                <c:pt idx="20">
                  <c:v>2,0 - 2,1</c:v>
                </c:pt>
                <c:pt idx="21">
                  <c:v>2,1 - 2,2</c:v>
                </c:pt>
                <c:pt idx="22">
                  <c:v>2,2 - 2,3</c:v>
                </c:pt>
                <c:pt idx="23">
                  <c:v>2,3 - 2,4</c:v>
                </c:pt>
                <c:pt idx="24">
                  <c:v>2,4 - 2,5</c:v>
                </c:pt>
                <c:pt idx="25">
                  <c:v>2,5 - 2,6</c:v>
                </c:pt>
                <c:pt idx="26">
                  <c:v>2,6 - 2,7</c:v>
                </c:pt>
              </c:strCache>
            </c:strRef>
          </c:cat>
          <c:val>
            <c:numRef>
              <c:f>synthèse!$H$48:$H$74</c:f>
              <c:numCache>
                <c:formatCode>0.0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41.581670362158164</c:v>
                </c:pt>
                <c:pt idx="5">
                  <c:v>0</c:v>
                </c:pt>
                <c:pt idx="6">
                  <c:v>48.916015625</c:v>
                </c:pt>
                <c:pt idx="7">
                  <c:v>52.520178124130254</c:v>
                </c:pt>
                <c:pt idx="8">
                  <c:v>53.649717514124291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0"/>
          <c:order val="1"/>
          <c:tx>
            <c:v>Prix de vente moyen CR (€)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1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synthèse!$A$48:$A$74</c:f>
              <c:strCache>
                <c:ptCount val="27"/>
                <c:pt idx="0">
                  <c:v>0,0 - 0,1</c:v>
                </c:pt>
                <c:pt idx="1">
                  <c:v>0,1 - 0,2</c:v>
                </c:pt>
                <c:pt idx="2">
                  <c:v>0,2 - 0,3</c:v>
                </c:pt>
                <c:pt idx="3">
                  <c:v>0,3 - 0,4</c:v>
                </c:pt>
                <c:pt idx="4">
                  <c:v>0,4 - 0,5</c:v>
                </c:pt>
                <c:pt idx="5">
                  <c:v>0,5 - 0,6</c:v>
                </c:pt>
                <c:pt idx="6">
                  <c:v>0,6 - 0,7</c:v>
                </c:pt>
                <c:pt idx="7">
                  <c:v>0,7 - 0,8</c:v>
                </c:pt>
                <c:pt idx="8">
                  <c:v>0,8 - 0,9</c:v>
                </c:pt>
                <c:pt idx="9">
                  <c:v>0,9 - 1,0</c:v>
                </c:pt>
                <c:pt idx="10">
                  <c:v>1,0 - 1,1</c:v>
                </c:pt>
                <c:pt idx="11">
                  <c:v>1,1 - 1,2</c:v>
                </c:pt>
                <c:pt idx="12">
                  <c:v>1,2 - 1,3</c:v>
                </c:pt>
                <c:pt idx="13">
                  <c:v>1,3 - 1,4</c:v>
                </c:pt>
                <c:pt idx="14">
                  <c:v>1,4 - 1,5</c:v>
                </c:pt>
                <c:pt idx="15">
                  <c:v>1,5 - 1,6</c:v>
                </c:pt>
                <c:pt idx="16">
                  <c:v>1,6 - 1,7</c:v>
                </c:pt>
                <c:pt idx="17">
                  <c:v>1,7 - 1,8</c:v>
                </c:pt>
                <c:pt idx="18">
                  <c:v>1,8 - 1,9</c:v>
                </c:pt>
                <c:pt idx="19">
                  <c:v>1,9 - 2,0</c:v>
                </c:pt>
                <c:pt idx="20">
                  <c:v>2,0 - 2,1</c:v>
                </c:pt>
                <c:pt idx="21">
                  <c:v>2,1 - 2,2</c:v>
                </c:pt>
                <c:pt idx="22">
                  <c:v>2,2 - 2,3</c:v>
                </c:pt>
                <c:pt idx="23">
                  <c:v>2,3 - 2,4</c:v>
                </c:pt>
                <c:pt idx="24">
                  <c:v>2,4 - 2,5</c:v>
                </c:pt>
                <c:pt idx="25">
                  <c:v>2,5 - 2,6</c:v>
                </c:pt>
                <c:pt idx="26">
                  <c:v>2,6 - 2,7</c:v>
                </c:pt>
              </c:strCache>
            </c:strRef>
          </c:cat>
          <c:val>
            <c:numRef>
              <c:f>synthèse!$F$48:$F$74</c:f>
              <c:numCache>
                <c:formatCode>_("€"* #,##0.00_);_("€"* \(#,##0.00\);_("€"* "-"??_);_(@_)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51.10430980637102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58.701854493580598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60.03908241291419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61.032434901781635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80"/>
        <c:axId val="-900865440"/>
        <c:axId val="-900864896"/>
      </c:barChart>
      <c:lineChart>
        <c:grouping val="standard"/>
        <c:varyColors val="0"/>
        <c:ser>
          <c:idx val="2"/>
          <c:order val="2"/>
          <c:tx>
            <c:v>Volume vendu Ecl (m3)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synthèse!$A$48:$A$74</c:f>
              <c:strCache>
                <c:ptCount val="27"/>
                <c:pt idx="0">
                  <c:v>0,0 - 0,1</c:v>
                </c:pt>
                <c:pt idx="1">
                  <c:v>0,1 - 0,2</c:v>
                </c:pt>
                <c:pt idx="2">
                  <c:v>0,2 - 0,3</c:v>
                </c:pt>
                <c:pt idx="3">
                  <c:v>0,3 - 0,4</c:v>
                </c:pt>
                <c:pt idx="4">
                  <c:v>0,4 - 0,5</c:v>
                </c:pt>
                <c:pt idx="5">
                  <c:v>0,5 - 0,6</c:v>
                </c:pt>
                <c:pt idx="6">
                  <c:v>0,6 - 0,7</c:v>
                </c:pt>
                <c:pt idx="7">
                  <c:v>0,7 - 0,8</c:v>
                </c:pt>
                <c:pt idx="8">
                  <c:v>0,8 - 0,9</c:v>
                </c:pt>
                <c:pt idx="9">
                  <c:v>0,9 - 1,0</c:v>
                </c:pt>
                <c:pt idx="10">
                  <c:v>1,0 - 1,1</c:v>
                </c:pt>
                <c:pt idx="11">
                  <c:v>1,1 - 1,2</c:v>
                </c:pt>
                <c:pt idx="12">
                  <c:v>1,2 - 1,3</c:v>
                </c:pt>
                <c:pt idx="13">
                  <c:v>1,3 - 1,4</c:v>
                </c:pt>
                <c:pt idx="14">
                  <c:v>1,4 - 1,5</c:v>
                </c:pt>
                <c:pt idx="15">
                  <c:v>1,5 - 1,6</c:v>
                </c:pt>
                <c:pt idx="16">
                  <c:v>1,6 - 1,7</c:v>
                </c:pt>
                <c:pt idx="17">
                  <c:v>1,7 - 1,8</c:v>
                </c:pt>
                <c:pt idx="18">
                  <c:v>1,8 - 1,9</c:v>
                </c:pt>
                <c:pt idx="19">
                  <c:v>1,9 - 2,0</c:v>
                </c:pt>
                <c:pt idx="20">
                  <c:v>2,0 - 2,1</c:v>
                </c:pt>
                <c:pt idx="21">
                  <c:v>2,1 - 2,2</c:v>
                </c:pt>
                <c:pt idx="22">
                  <c:v>2,2 - 2,3</c:v>
                </c:pt>
                <c:pt idx="23">
                  <c:v>2,3 - 2,4</c:v>
                </c:pt>
                <c:pt idx="24">
                  <c:v>2,4 - 2,5</c:v>
                </c:pt>
                <c:pt idx="25">
                  <c:v>2,5 - 2,6</c:v>
                </c:pt>
                <c:pt idx="26">
                  <c:v>2,6 - 2,7</c:v>
                </c:pt>
              </c:strCache>
            </c:strRef>
          </c:cat>
          <c:val>
            <c:numRef>
              <c:f>synthèse!$I$47:$I$74</c:f>
              <c:numCache>
                <c:formatCode>0</c:formatCode>
                <c:ptCount val="28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1353</c:v>
                </c:pt>
                <c:pt idx="6">
                  <c:v>0</c:v>
                </c:pt>
                <c:pt idx="7">
                  <c:v>1024</c:v>
                </c:pt>
                <c:pt idx="8">
                  <c:v>3593</c:v>
                </c:pt>
                <c:pt idx="9">
                  <c:v>885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Volume vendu CR (m3)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synthèse!$A$48:$A$74</c:f>
              <c:strCache>
                <c:ptCount val="27"/>
                <c:pt idx="0">
                  <c:v>0,0 - 0,1</c:v>
                </c:pt>
                <c:pt idx="1">
                  <c:v>0,1 - 0,2</c:v>
                </c:pt>
                <c:pt idx="2">
                  <c:v>0,2 - 0,3</c:v>
                </c:pt>
                <c:pt idx="3">
                  <c:v>0,3 - 0,4</c:v>
                </c:pt>
                <c:pt idx="4">
                  <c:v>0,4 - 0,5</c:v>
                </c:pt>
                <c:pt idx="5">
                  <c:v>0,5 - 0,6</c:v>
                </c:pt>
                <c:pt idx="6">
                  <c:v>0,6 - 0,7</c:v>
                </c:pt>
                <c:pt idx="7">
                  <c:v>0,7 - 0,8</c:v>
                </c:pt>
                <c:pt idx="8">
                  <c:v>0,8 - 0,9</c:v>
                </c:pt>
                <c:pt idx="9">
                  <c:v>0,9 - 1,0</c:v>
                </c:pt>
                <c:pt idx="10">
                  <c:v>1,0 - 1,1</c:v>
                </c:pt>
                <c:pt idx="11">
                  <c:v>1,1 - 1,2</c:v>
                </c:pt>
                <c:pt idx="12">
                  <c:v>1,2 - 1,3</c:v>
                </c:pt>
                <c:pt idx="13">
                  <c:v>1,3 - 1,4</c:v>
                </c:pt>
                <c:pt idx="14">
                  <c:v>1,4 - 1,5</c:v>
                </c:pt>
                <c:pt idx="15">
                  <c:v>1,5 - 1,6</c:v>
                </c:pt>
                <c:pt idx="16">
                  <c:v>1,6 - 1,7</c:v>
                </c:pt>
                <c:pt idx="17">
                  <c:v>1,7 - 1,8</c:v>
                </c:pt>
                <c:pt idx="18">
                  <c:v>1,8 - 1,9</c:v>
                </c:pt>
                <c:pt idx="19">
                  <c:v>1,9 - 2,0</c:v>
                </c:pt>
                <c:pt idx="20">
                  <c:v>2,0 - 2,1</c:v>
                </c:pt>
                <c:pt idx="21">
                  <c:v>2,1 - 2,2</c:v>
                </c:pt>
                <c:pt idx="22">
                  <c:v>2,2 - 2,3</c:v>
                </c:pt>
                <c:pt idx="23">
                  <c:v>2,3 - 2,4</c:v>
                </c:pt>
                <c:pt idx="24">
                  <c:v>2,4 - 2,5</c:v>
                </c:pt>
                <c:pt idx="25">
                  <c:v>2,5 - 2,6</c:v>
                </c:pt>
                <c:pt idx="26">
                  <c:v>2,6 - 2,7</c:v>
                </c:pt>
              </c:strCache>
            </c:strRef>
          </c:cat>
          <c:val>
            <c:numRef>
              <c:f>synthèse!$G$47:$G$74</c:f>
              <c:numCache>
                <c:formatCode>0</c:formatCode>
                <c:ptCount val="28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701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1177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2189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0876320"/>
        <c:axId val="-900873600"/>
      </c:lineChart>
      <c:catAx>
        <c:axId val="-90086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Volume unitaire (m</a:t>
                </a:r>
                <a:r>
                  <a:rPr lang="fr-FR" sz="10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43119266055045874"/>
              <c:y val="0.940620782726045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900864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00864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Prix de vente moyen (€)</a:t>
                </a:r>
              </a:p>
            </c:rich>
          </c:tx>
          <c:layout>
            <c:manualLayout>
              <c:xMode val="edge"/>
              <c:yMode val="edge"/>
              <c:x val="2.5020850708924104E-2"/>
              <c:y val="0.3387314439946018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900865440"/>
        <c:crosses val="autoZero"/>
        <c:crossBetween val="between"/>
      </c:valAx>
      <c:catAx>
        <c:axId val="-900876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900873600"/>
        <c:crosses val="autoZero"/>
        <c:auto val="0"/>
        <c:lblAlgn val="ctr"/>
        <c:lblOffset val="100"/>
        <c:noMultiLvlLbl val="0"/>
      </c:catAx>
      <c:valAx>
        <c:axId val="-90087360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Volume (m</a:t>
                </a:r>
                <a:r>
                  <a:rPr lang="fr-FR" sz="10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5996663886572153"/>
              <c:y val="0.400809716599190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90087632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.25187656380316931"/>
          <c:h val="0.176788124156545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23622047244094491" right="0.23622047244094491" top="0.74803149606299213" bottom="0.74803149606299213" header="0.31496062992125984" footer="0.31496062992125984"/>
  <pageSetup paperSize="9" orientation="landscape" r:id="rId1"/>
  <headerFooter differentOddEven="1" scaleWithDoc="0" alignWithMargins="0">
    <oddHeader>&amp;C&amp;"Arial,Gras"&amp;14Vente des Experts - Pin maritime - A distance
18/11/2021</oddHeader>
    <oddFooter>&amp;LCRPF Nouvelle-Aquitaine&amp;C&amp;P/&amp;N&amp;R&amp;D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ph11"/>
  <sheetViews>
    <sheetView zoomScale="92" workbookViewId="0"/>
  </sheetViews>
  <pageMargins left="0.23622047244094491" right="0.23622047244094491" top="0.74803149606299213" bottom="0.74803149606299213" header="0.31496062992125984" footer="0.31496062992125984"/>
  <pageSetup paperSize="9" orientation="landscape" r:id="rId1"/>
  <headerFooter differentOddEven="1" alignWithMargins="0">
    <oddHeader>&amp;C&amp;"Arial,Gras"&amp;14Vente des Experts - Pin maritime - A distance
18/11/2021</oddHeader>
    <oddFooter>&amp;LCRPF Nouvelle-Aquitaine&amp;C&amp;P/&amp;N&amp;R&amp;D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ph1"/>
  <sheetViews>
    <sheetView zoomScale="92" workbookViewId="0"/>
  </sheetViews>
  <pageMargins left="0.23622047244094491" right="0.23622047244094491" top="0.74803149606299213" bottom="0.74803149606299213" header="0.31496062992125984" footer="0.31496062992125984"/>
  <pageSetup paperSize="9" orientation="landscape" r:id="rId1"/>
  <headerFooter differentOddEven="1" alignWithMargins="0">
    <oddHeader>&amp;C&amp;"Arial,Gras"&amp;14Vente des Experts - Pin maritime - A distance
18/11/2021</oddHeader>
    <oddFooter>&amp;LCRPF Nouvelle-Aquitaine&amp;C&amp;P/&amp;N&amp;R&amp;D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23622047244094491" right="0.23622047244094491" top="0.74803149606299213" bottom="0.74803149606299213" header="0.31496062992125984" footer="0.31496062992125984"/>
  <pageSetup paperSize="9" orientation="landscape" r:id="rId1"/>
  <headerFooter differentOddEven="1" alignWithMargins="0">
    <oddHeader>&amp;C&amp;"Arial,Gras"&amp;14Vente des Experts - Pin maritime - A distance
18/11/2021</oddHeader>
    <oddFooter>&amp;LCRPF Nouvelle-Aquitaine&amp;C&amp;P/&amp;N&amp;R&amp;D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137321" cy="606878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0.4155</cdr:x>
      <cdr:y>0.47125</cdr:y>
    </cdr:from>
    <cdr:to>
      <cdr:x>0.4235</cdr:x>
      <cdr:y>0.50275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6166" y="2660875"/>
          <a:ext cx="73091" cy="1778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0.4155</cdr:x>
      <cdr:y>0.47125</cdr:y>
    </cdr:from>
    <cdr:to>
      <cdr:x>0.4235</cdr:x>
      <cdr:y>0.50275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6166" y="2660875"/>
          <a:ext cx="73091" cy="1778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0.64135</cdr:x>
      <cdr:y>0.64357</cdr:y>
    </cdr:from>
    <cdr:to>
      <cdr:x>0.93557</cdr:x>
      <cdr:y>0.67937</cdr:y>
    </cdr:to>
    <cdr:sp macro="" textlink="">
      <cdr:nvSpPr>
        <cdr:cNvPr id="7" name="Rectangle 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1616" y="3905667"/>
          <a:ext cx="2982603" cy="2172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0.4155</cdr:x>
      <cdr:y>0.47125</cdr:y>
    </cdr:from>
    <cdr:to>
      <cdr:x>0.4235</cdr:x>
      <cdr:y>0.50275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6166" y="2660875"/>
          <a:ext cx="73091" cy="1778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2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2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2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0.4155</cdr:x>
      <cdr:y>0.47125</cdr:y>
    </cdr:from>
    <cdr:to>
      <cdr:x>0.4235</cdr:x>
      <cdr:y>0.50275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6166" y="2660875"/>
          <a:ext cx="73091" cy="1778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2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2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146196" cy="6067011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0146196" cy="6067011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0153650" cy="60769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2019-m10-j17-ONF-PM-Morcen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ILE/AppData/Local/Temp/Copie%20de%20a2017-m10-j11-ONF-PM-Labouheyre%20pour%20sylvain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ILE/AppData/Local/Temp/a2013-m04-j25-Experts-PM-Labouhey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2015-m11-j26-Experts-PM-Labouhey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COURBE Vendus"/>
      <sheetName val="HISTO NOffres"/>
      <sheetName val="BLOC PM"/>
      <sheetName val="UP PM"/>
      <sheetName val="HISTO PRIXVENTE-1"/>
      <sheetName val="HISTO PRIXVENTE-2"/>
      <sheetName val="SourceGraphCourbe"/>
    </sheetNames>
    <sheetDataSet>
      <sheetData sheetId="0">
        <row r="14">
          <cell r="AH14">
            <v>0</v>
          </cell>
          <cell r="AI14">
            <v>0.1</v>
          </cell>
          <cell r="AJ14">
            <v>0.2</v>
          </cell>
          <cell r="AK14">
            <v>0.3</v>
          </cell>
          <cell r="AL14">
            <v>0.4</v>
          </cell>
          <cell r="AM14">
            <v>0.5</v>
          </cell>
          <cell r="AN14">
            <v>0.6</v>
          </cell>
          <cell r="AO14">
            <v>0.7</v>
          </cell>
          <cell r="AP14">
            <v>0.8</v>
          </cell>
          <cell r="AQ14">
            <v>0.9</v>
          </cell>
          <cell r="AR14">
            <v>1</v>
          </cell>
          <cell r="AS14">
            <v>1.1000000000000001</v>
          </cell>
          <cell r="AT14">
            <v>1.2</v>
          </cell>
          <cell r="AU14">
            <v>1.3</v>
          </cell>
          <cell r="AV14">
            <v>1.4</v>
          </cell>
          <cell r="AW14">
            <v>1.5</v>
          </cell>
          <cell r="AX14">
            <v>1.6</v>
          </cell>
          <cell r="AY14">
            <v>1.7</v>
          </cell>
          <cell r="AZ14">
            <v>1.8</v>
          </cell>
          <cell r="BA14">
            <v>1.9</v>
          </cell>
          <cell r="BB14">
            <v>2</v>
          </cell>
          <cell r="BC14">
            <v>2.1</v>
          </cell>
          <cell r="BD14">
            <v>2.2000000000000002</v>
          </cell>
          <cell r="BE14">
            <v>2.2999999999999998</v>
          </cell>
          <cell r="BF14">
            <v>2.4</v>
          </cell>
          <cell r="BG14">
            <v>2.5</v>
          </cell>
          <cell r="BH14">
            <v>2.6</v>
          </cell>
          <cell r="BI14">
            <v>2.7</v>
          </cell>
          <cell r="BJ14">
            <v>2.8</v>
          </cell>
          <cell r="BK14">
            <v>2.9</v>
          </cell>
          <cell r="BL14">
            <v>3</v>
          </cell>
          <cell r="BM14">
            <v>3.1</v>
          </cell>
          <cell r="BN14">
            <v>3.2</v>
          </cell>
          <cell r="BO14">
            <v>3.3</v>
          </cell>
          <cell r="BP14">
            <v>3.4</v>
          </cell>
          <cell r="BQ14">
            <v>3.5</v>
          </cell>
          <cell r="BR14">
            <v>3.6</v>
          </cell>
          <cell r="BS14">
            <v>3.7</v>
          </cell>
          <cell r="BT14">
            <v>3.8</v>
          </cell>
          <cell r="BU14">
            <v>3.9</v>
          </cell>
          <cell r="BV14">
            <v>4</v>
          </cell>
          <cell r="BW14">
            <v>4.0999999999999996</v>
          </cell>
          <cell r="BX14">
            <v>4.2</v>
          </cell>
          <cell r="BY14">
            <v>4.3</v>
          </cell>
          <cell r="BZ14">
            <v>4.4000000000000004</v>
          </cell>
          <cell r="CA14">
            <v>4.5</v>
          </cell>
          <cell r="CB14">
            <v>4.5999999999999996</v>
          </cell>
          <cell r="CC14">
            <v>4.7</v>
          </cell>
          <cell r="CD14">
            <v>4.8</v>
          </cell>
          <cell r="CE14">
            <v>4.9000000000000004</v>
          </cell>
          <cell r="CF14">
            <v>5</v>
          </cell>
          <cell r="CG14">
            <v>5.0999999999999996</v>
          </cell>
          <cell r="CH14">
            <v>5.2</v>
          </cell>
          <cell r="CI14">
            <v>5.3</v>
          </cell>
          <cell r="CJ14">
            <v>5.4</v>
          </cell>
          <cell r="CK14">
            <v>5.4999999999999902</v>
          </cell>
        </row>
      </sheetData>
      <sheetData sheetId="1" refreshError="1"/>
      <sheetData sheetId="2" refreshError="1"/>
      <sheetData sheetId="3">
        <row r="139">
          <cell r="A139">
            <v>0</v>
          </cell>
          <cell r="J139">
            <v>0</v>
          </cell>
        </row>
        <row r="140">
          <cell r="A140">
            <v>0</v>
          </cell>
          <cell r="J140">
            <v>0</v>
          </cell>
        </row>
        <row r="141">
          <cell r="A141">
            <v>0</v>
          </cell>
          <cell r="J141">
            <v>0</v>
          </cell>
        </row>
        <row r="142">
          <cell r="A142">
            <v>0</v>
          </cell>
          <cell r="J142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A178">
            <v>0</v>
          </cell>
          <cell r="J178">
            <v>0</v>
          </cell>
        </row>
        <row r="179">
          <cell r="A179">
            <v>0</v>
          </cell>
          <cell r="J179">
            <v>0</v>
          </cell>
        </row>
        <row r="180">
          <cell r="A180">
            <v>0</v>
          </cell>
          <cell r="J180">
            <v>0</v>
          </cell>
        </row>
        <row r="181">
          <cell r="A181">
            <v>0</v>
          </cell>
          <cell r="J181">
            <v>0</v>
          </cell>
        </row>
        <row r="182">
          <cell r="A182">
            <v>0</v>
          </cell>
          <cell r="J182">
            <v>0</v>
          </cell>
        </row>
        <row r="183">
          <cell r="A183">
            <v>0</v>
          </cell>
          <cell r="J183">
            <v>0</v>
          </cell>
        </row>
        <row r="184">
          <cell r="A184">
            <v>0</v>
          </cell>
          <cell r="J184">
            <v>0</v>
          </cell>
        </row>
        <row r="185">
          <cell r="A185">
            <v>0</v>
          </cell>
          <cell r="J185">
            <v>0</v>
          </cell>
        </row>
        <row r="186">
          <cell r="A186">
            <v>0</v>
          </cell>
          <cell r="J186">
            <v>0</v>
          </cell>
        </row>
        <row r="187">
          <cell r="A187">
            <v>0</v>
          </cell>
          <cell r="J187">
            <v>0</v>
          </cell>
        </row>
      </sheetData>
      <sheetData sheetId="4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C PM"/>
      <sheetName val="UP PM"/>
      <sheetName val="Liste des acheteurs"/>
    </sheetNames>
    <sheetDataSet>
      <sheetData sheetId="0"/>
      <sheetData sheetId="1"/>
      <sheetData sheetId="2">
        <row r="1">
          <cell r="B1" t="str">
            <v>AcheteurFils</v>
          </cell>
        </row>
        <row r="2">
          <cell r="B2" t="str">
            <v/>
          </cell>
        </row>
        <row r="3">
          <cell r="B3" t="str">
            <v>*Non mis en vente</v>
          </cell>
        </row>
        <row r="4">
          <cell r="B4" t="str">
            <v>*PAS D'OFFRE</v>
          </cell>
        </row>
        <row r="5">
          <cell r="B5" t="str">
            <v>*RETIRE</v>
          </cell>
        </row>
        <row r="6">
          <cell r="B6" t="str">
            <v>ABCD</v>
          </cell>
        </row>
        <row r="7">
          <cell r="B7" t="str">
            <v>Adour Forêt Services (SARL)</v>
          </cell>
        </row>
        <row r="8">
          <cell r="B8" t="str">
            <v>AGRAFEUIL Jean-Michel</v>
          </cell>
        </row>
        <row r="9">
          <cell r="B9" t="str">
            <v>AGRICOLA BELVER</v>
          </cell>
        </row>
        <row r="10">
          <cell r="B10" t="str">
            <v>ALBIZURI SERRATOKIA</v>
          </cell>
        </row>
        <row r="11">
          <cell r="B11" t="str">
            <v>ALLIANCE FORET BOIS</v>
          </cell>
        </row>
        <row r="12">
          <cell r="B12" t="str">
            <v>ALNOAïA</v>
          </cell>
        </row>
        <row r="13">
          <cell r="B13" t="str">
            <v>ALPYFASER</v>
          </cell>
        </row>
        <row r="14">
          <cell r="B14" t="str">
            <v xml:space="preserve">Alternabois </v>
          </cell>
        </row>
        <row r="15">
          <cell r="B15" t="str">
            <v>APROBOIS</v>
          </cell>
        </row>
        <row r="16">
          <cell r="B16" t="str">
            <v>AQUITAINE BOIS ENERGIE SERVICES 'ABIES'</v>
          </cell>
        </row>
        <row r="17">
          <cell r="B17" t="str">
            <v>ARBORES MADERAS DE BOSQUES</v>
          </cell>
        </row>
        <row r="18">
          <cell r="B18" t="str">
            <v>ARRIBAS Alvaro Mansonari</v>
          </cell>
        </row>
        <row r="19">
          <cell r="B19" t="str">
            <v>ARROYO Pablo</v>
          </cell>
        </row>
        <row r="20">
          <cell r="B20" t="str">
            <v>Aspe Bois (SA)</v>
          </cell>
        </row>
        <row r="21">
          <cell r="B21" t="str">
            <v>AUDY</v>
          </cell>
        </row>
        <row r="22">
          <cell r="B22" t="str">
            <v xml:space="preserve">Authentic Bois </v>
          </cell>
        </row>
        <row r="23">
          <cell r="B23" t="str">
            <v>AUVINET Ets</v>
          </cell>
        </row>
        <row r="24">
          <cell r="B24" t="str">
            <v>BAB BORDEAUX ATLANTIQUE BOIS</v>
          </cell>
        </row>
        <row r="25">
          <cell r="B25" t="str">
            <v>BALHADERE</v>
          </cell>
        </row>
        <row r="26">
          <cell r="B26" t="str">
            <v>BARRE Bois service</v>
          </cell>
        </row>
        <row r="27">
          <cell r="B27" t="str">
            <v>BASTIE Christophe (SARL)</v>
          </cell>
        </row>
        <row r="28">
          <cell r="B28" t="str">
            <v>BEDORA et Cie</v>
          </cell>
        </row>
        <row r="29">
          <cell r="B29" t="str">
            <v>BEDUBOURG Paul</v>
          </cell>
        </row>
        <row r="30">
          <cell r="B30" t="str">
            <v>BERDOT</v>
          </cell>
        </row>
        <row r="31">
          <cell r="B31" t="str">
            <v>BERGES Bois</v>
          </cell>
        </row>
        <row r="32">
          <cell r="B32" t="str">
            <v>BERGES ET FILS</v>
          </cell>
        </row>
        <row r="33">
          <cell r="B33" t="str">
            <v>BERTHEUIL</v>
          </cell>
        </row>
        <row r="34">
          <cell r="B34" t="str">
            <v>BEYNEL MANUSTOCK</v>
          </cell>
        </row>
        <row r="35">
          <cell r="B35" t="str">
            <v>BLANCHARD BOIS</v>
          </cell>
        </row>
        <row r="36">
          <cell r="B36" t="str">
            <v>BLANCO BILDA Julio</v>
          </cell>
        </row>
        <row r="37">
          <cell r="B37" t="str">
            <v>BODET Guy</v>
          </cell>
        </row>
        <row r="38">
          <cell r="B38" t="str">
            <v>Bois de la vallée du Job</v>
          </cell>
        </row>
        <row r="39">
          <cell r="B39" t="str">
            <v>BOIS FORËT SUD ATLANTIQUE 40</v>
          </cell>
        </row>
        <row r="40">
          <cell r="B40" t="str">
            <v>BOISSON</v>
          </cell>
        </row>
        <row r="41">
          <cell r="B41" t="str">
            <v>BONILLA</v>
          </cell>
        </row>
        <row r="42">
          <cell r="B42" t="str">
            <v>BOTTAREL Frères</v>
          </cell>
        </row>
        <row r="43">
          <cell r="B43" t="str">
            <v>BOTTAREL Hervé</v>
          </cell>
        </row>
        <row r="44">
          <cell r="B44" t="str">
            <v>BOTTAREL MARIO et FILS</v>
          </cell>
        </row>
        <row r="45">
          <cell r="B45" t="str">
            <v>BOURREAU BERNARD</v>
          </cell>
        </row>
        <row r="46">
          <cell r="B46" t="str">
            <v>Brandely</v>
          </cell>
        </row>
        <row r="47">
          <cell r="B47" t="str">
            <v>BROTEAU</v>
          </cell>
        </row>
        <row r="48">
          <cell r="B48" t="str">
            <v>CALLEDE BOIS</v>
          </cell>
        </row>
        <row r="49">
          <cell r="B49" t="str">
            <v>CANADELL SAS</v>
          </cell>
        </row>
        <row r="50">
          <cell r="B50" t="str">
            <v>CARBOLAND</v>
          </cell>
        </row>
        <row r="51">
          <cell r="B51" t="str">
            <v>CASTAGNE ARTHUR</v>
          </cell>
        </row>
        <row r="52">
          <cell r="B52" t="str">
            <v>CASTAGNE ET FILS</v>
          </cell>
        </row>
        <row r="53">
          <cell r="B53" t="str">
            <v>CASTAGNET FRERES ET COMPAGNIE</v>
          </cell>
        </row>
        <row r="54">
          <cell r="B54" t="str">
            <v>CASTAGNET-DUMEOU</v>
          </cell>
        </row>
        <row r="55">
          <cell r="B55" t="str">
            <v>CASTEITS et Cie</v>
          </cell>
        </row>
        <row r="56">
          <cell r="B56" t="str">
            <v>CASTELMORON BOIS</v>
          </cell>
        </row>
        <row r="57">
          <cell r="B57" t="str">
            <v>CAZENAVE</v>
          </cell>
        </row>
        <row r="58">
          <cell r="B58" t="str">
            <v>CEGEFOR</v>
          </cell>
        </row>
        <row r="59">
          <cell r="B59" t="str">
            <v>CHAUMET</v>
          </cell>
        </row>
        <row r="60">
          <cell r="B60" t="str">
            <v>CHIMIX</v>
          </cell>
        </row>
        <row r="61">
          <cell r="B61" t="str">
            <v>COOPERATIVE FORESTIERE GARONNAISE</v>
          </cell>
        </row>
        <row r="62">
          <cell r="B62" t="str">
            <v>CORBEFIN YVES</v>
          </cell>
        </row>
        <row r="63">
          <cell r="B63" t="str">
            <v>COSTES</v>
          </cell>
        </row>
        <row r="64">
          <cell r="B64" t="str">
            <v>COURBIN DANIEL</v>
          </cell>
        </row>
        <row r="65">
          <cell r="B65" t="str">
            <v>CREGUT Paulin</v>
          </cell>
        </row>
        <row r="66">
          <cell r="B66" t="str">
            <v>DAMESTOY LE BOUGNAT BOIS DE CHAUFFAGE</v>
          </cell>
        </row>
        <row r="67">
          <cell r="B67" t="str">
            <v>DARBO FINSA</v>
          </cell>
        </row>
        <row r="68">
          <cell r="B68" t="str">
            <v>DARGELAS Pierre</v>
          </cell>
        </row>
        <row r="69">
          <cell r="B69" t="str">
            <v>De SEZE Elie</v>
          </cell>
        </row>
        <row r="70">
          <cell r="B70" t="str">
            <v>DEJOIE</v>
          </cell>
        </row>
        <row r="71">
          <cell r="B71" t="str">
            <v>DELAGE William</v>
          </cell>
        </row>
        <row r="72">
          <cell r="B72" t="str">
            <v>DELFOUR Philippe</v>
          </cell>
        </row>
        <row r="73">
          <cell r="B73" t="str">
            <v>DELORD (Etablissements)</v>
          </cell>
        </row>
        <row r="74">
          <cell r="B74" t="str">
            <v>DERTHEUIL</v>
          </cell>
        </row>
        <row r="75">
          <cell r="B75" t="str">
            <v>DEZEST Bernard</v>
          </cell>
        </row>
        <row r="76">
          <cell r="B76" t="str">
            <v>DHOLAGARRAY</v>
          </cell>
        </row>
        <row r="77">
          <cell r="B77" t="str">
            <v>DIAS (SARL)</v>
          </cell>
        </row>
        <row r="78">
          <cell r="B78" t="str">
            <v>DOLHAGARAY</v>
          </cell>
        </row>
        <row r="79">
          <cell r="B79" t="str">
            <v>DP BOIS VALCONEX</v>
          </cell>
        </row>
        <row r="80">
          <cell r="B80" t="str">
            <v>DRT AFB</v>
          </cell>
        </row>
        <row r="81">
          <cell r="B81" t="str">
            <v>DUBOURDIEU 1800</v>
          </cell>
        </row>
        <row r="82">
          <cell r="B82" t="str">
            <v xml:space="preserve">DUBOURG </v>
          </cell>
        </row>
        <row r="83">
          <cell r="B83" t="str">
            <v>DUVAL Yvon</v>
          </cell>
        </row>
        <row r="84">
          <cell r="B84" t="str">
            <v>EGGER</v>
          </cell>
        </row>
        <row r="85">
          <cell r="B85" t="str">
            <v>EGURS - TXICHO</v>
          </cell>
        </row>
        <row r="86">
          <cell r="B86" t="str">
            <v>EGURS-AGRICOLA</v>
          </cell>
        </row>
        <row r="87">
          <cell r="B87" t="str">
            <v>ERASO</v>
          </cell>
        </row>
        <row r="88">
          <cell r="B88" t="str">
            <v>ESPACE FORET</v>
          </cell>
        </row>
        <row r="89">
          <cell r="B89" t="str">
            <v>ESPANGEL ISASOULA</v>
          </cell>
        </row>
        <row r="90">
          <cell r="B90" t="str">
            <v>ETCHEVESTE</v>
          </cell>
        </row>
        <row r="91">
          <cell r="B91" t="str">
            <v>Ets FORESTALES</v>
          </cell>
        </row>
        <row r="92">
          <cell r="B92" t="str">
            <v>EURL Nord Bassin</v>
          </cell>
        </row>
        <row r="93">
          <cell r="B93" t="str">
            <v>EXPLOITACIONES FORESTALES HERMANOS DE LA TORRE</v>
          </cell>
        </row>
        <row r="94">
          <cell r="B94" t="str">
            <v>EXPLOITACIONES FORESTALES HNOS TELLECHEA</v>
          </cell>
        </row>
        <row r="95">
          <cell r="B95" t="str">
            <v>EXPLOITACIONES FORESTALES IRIARTE S.L.</v>
          </cell>
        </row>
        <row r="96">
          <cell r="B96" t="str">
            <v>EXPLOITACIONES FORESTALES OIHAN S.L.</v>
          </cell>
        </row>
        <row r="97">
          <cell r="B97" t="str">
            <v>EXPLOITACIONES FORESTALES RETEGUI ARANO</v>
          </cell>
        </row>
        <row r="98">
          <cell r="B98" t="str">
            <v>FABRICATION DE PRODUCTOS FORESTALES SL</v>
          </cell>
        </row>
        <row r="99">
          <cell r="B99" t="str">
            <v>FBS</v>
          </cell>
        </row>
        <row r="100">
          <cell r="B100" t="str">
            <v>Fernandez BARRIO</v>
          </cell>
        </row>
        <row r="101">
          <cell r="B101" t="str">
            <v>FINNFOREST</v>
          </cell>
        </row>
        <row r="102">
          <cell r="B102" t="str">
            <v>FORESTAL ASERADERO DE MADERA</v>
          </cell>
        </row>
        <row r="103">
          <cell r="B103" t="str">
            <v>FORESTALE TXINTXO</v>
          </cell>
        </row>
        <row r="104">
          <cell r="B104" t="str">
            <v>FORESTIERE BAZADAISE</v>
          </cell>
        </row>
        <row r="105">
          <cell r="B105" t="str">
            <v>FORESTIERE DES BOIS ET SCIERIES</v>
          </cell>
        </row>
        <row r="106">
          <cell r="B106" t="str">
            <v>FORESTIERE GIRONDINE</v>
          </cell>
        </row>
        <row r="107">
          <cell r="B107" t="str">
            <v>FORESTIERE LANDES</v>
          </cell>
        </row>
        <row r="108">
          <cell r="B108" t="str">
            <v>FORESTIERE LANDES GILLET</v>
          </cell>
        </row>
        <row r="109">
          <cell r="B109" t="str">
            <v>Forestière LAPEGUE</v>
          </cell>
        </row>
        <row r="110">
          <cell r="B110" t="str">
            <v>FORESTIERE P.NICOLAS</v>
          </cell>
        </row>
        <row r="111">
          <cell r="B111" t="str">
            <v>FORETS LANDES</v>
          </cell>
        </row>
        <row r="112">
          <cell r="B112" t="str">
            <v>FORMOZAF</v>
          </cell>
        </row>
        <row r="113">
          <cell r="B113" t="str">
            <v>FP BOIS</v>
          </cell>
        </row>
        <row r="114">
          <cell r="B114" t="str">
            <v>FRAYRET</v>
          </cell>
        </row>
        <row r="115">
          <cell r="B115" t="str">
            <v>GABRIEL BEYRIA</v>
          </cell>
        </row>
        <row r="116">
          <cell r="B116" t="str">
            <v>GARAUDE S.N.</v>
          </cell>
        </row>
        <row r="117">
          <cell r="B117" t="str">
            <v>GARBAYE</v>
          </cell>
        </row>
        <row r="118">
          <cell r="B118" t="str">
            <v>GARNICA PLYWOOD France</v>
          </cell>
        </row>
        <row r="119">
          <cell r="B119" t="str">
            <v>GASCOGNE BOIS</v>
          </cell>
        </row>
        <row r="120">
          <cell r="B120" t="str">
            <v>GASPIN Jean</v>
          </cell>
        </row>
        <row r="121">
          <cell r="B121" t="str">
            <v>GEOFFRAY</v>
          </cell>
        </row>
        <row r="122">
          <cell r="B122" t="str">
            <v>GERS SCI PAL</v>
          </cell>
        </row>
        <row r="123">
          <cell r="B123" t="str">
            <v xml:space="preserve">Goisnard Frères </v>
          </cell>
        </row>
        <row r="124">
          <cell r="B124" t="str">
            <v>GONZALES BARTOLOME FORESTAL</v>
          </cell>
        </row>
        <row r="125">
          <cell r="B125" t="str">
            <v>GRAVOUILLE Michel</v>
          </cell>
        </row>
        <row r="126">
          <cell r="B126" t="str">
            <v>GROUPE ARNAUD</v>
          </cell>
        </row>
        <row r="127">
          <cell r="B127" t="str">
            <v>GUEDON</v>
          </cell>
        </row>
        <row r="128">
          <cell r="B128" t="str">
            <v>GUEDON S.A.R.L.</v>
          </cell>
        </row>
        <row r="129">
          <cell r="B129" t="str">
            <v>GUILMIN</v>
          </cell>
        </row>
        <row r="130">
          <cell r="B130" t="str">
            <v>GUISASOLA ANGEL  S.L.U.</v>
          </cell>
        </row>
        <row r="131">
          <cell r="B131" t="str">
            <v>HOSTEIN ET LAVAL</v>
          </cell>
        </row>
        <row r="132">
          <cell r="B132" t="str">
            <v>IDIART JEAN</v>
          </cell>
        </row>
        <row r="133">
          <cell r="B133" t="str">
            <v>inconnu</v>
          </cell>
        </row>
        <row r="134">
          <cell r="B134" t="str">
            <v>INTERLAND</v>
          </cell>
        </row>
        <row r="135">
          <cell r="B135" t="str">
            <v>IPAR BOIS (=ZUBIALDE)</v>
          </cell>
        </row>
        <row r="136">
          <cell r="B136" t="str">
            <v>JC LEJEUNE</v>
          </cell>
        </row>
        <row r="137">
          <cell r="B137" t="str">
            <v>JOSE SAIZ (SDA)</v>
          </cell>
        </row>
        <row r="138">
          <cell r="B138" t="str">
            <v>LABADIE</v>
          </cell>
        </row>
        <row r="139">
          <cell r="B139" t="str">
            <v>LABAT MERLE BOBINE</v>
          </cell>
        </row>
        <row r="140">
          <cell r="B140" t="str">
            <v>LABEYRIE J</v>
          </cell>
        </row>
        <row r="141">
          <cell r="B141" t="str">
            <v>LABORDE Paul</v>
          </cell>
        </row>
        <row r="142">
          <cell r="B142" t="str">
            <v>LACOUVE SARL</v>
          </cell>
        </row>
        <row r="143">
          <cell r="B143" t="str">
            <v>LACROUTS MICHEL</v>
          </cell>
        </row>
        <row r="144">
          <cell r="B144" t="str">
            <v xml:space="preserve">LAGUNE </v>
          </cell>
        </row>
        <row r="145">
          <cell r="B145" t="str">
            <v>LAMARQUE SARL</v>
          </cell>
        </row>
        <row r="146">
          <cell r="B146" t="str">
            <v>LAMARQUE SOGY BOIS LSB</v>
          </cell>
        </row>
        <row r="147">
          <cell r="B147" t="str">
            <v>LANDES BOIS</v>
          </cell>
        </row>
        <row r="148">
          <cell r="B148" t="str">
            <v>LANUSSE</v>
          </cell>
        </row>
        <row r="149">
          <cell r="B149" t="str">
            <v>LAOUET Michel (Etablissements)</v>
          </cell>
        </row>
        <row r="150">
          <cell r="B150" t="str">
            <v>LAPASSADE (SA)</v>
          </cell>
        </row>
        <row r="151">
          <cell r="B151" t="str">
            <v>LARUN-FORESTALES</v>
          </cell>
        </row>
        <row r="152">
          <cell r="B152" t="str">
            <v>LAULAN</v>
          </cell>
        </row>
        <row r="153">
          <cell r="B153" t="str">
            <v>LAYDEKER</v>
          </cell>
        </row>
        <row r="154">
          <cell r="B154" t="str">
            <v>LEGARRE et fils</v>
          </cell>
        </row>
        <row r="155">
          <cell r="B155" t="str">
            <v>LEGLIZE ET FILS</v>
          </cell>
        </row>
        <row r="156">
          <cell r="B156" t="str">
            <v>LESBATS ET FILS</v>
          </cell>
        </row>
        <row r="157">
          <cell r="B157" t="str">
            <v>LESPERON</v>
          </cell>
        </row>
        <row r="158">
          <cell r="B158" t="str">
            <v>LOGIFOR</v>
          </cell>
        </row>
        <row r="159">
          <cell r="B159" t="str">
            <v>M.B.L. (MOULURES)</v>
          </cell>
        </row>
        <row r="160">
          <cell r="B160" t="str">
            <v>MADERAS ALMOAYA</v>
          </cell>
        </row>
        <row r="161">
          <cell r="B161" t="str">
            <v>MADERAS EMBOR</v>
          </cell>
        </row>
        <row r="162">
          <cell r="B162" t="str">
            <v>MADERAS ERKIZIA</v>
          </cell>
        </row>
        <row r="163">
          <cell r="B163" t="str">
            <v>MADERAS EXPLOTACIONES Y PALLETS JOSE PEÑA LASTRA S.A.</v>
          </cell>
        </row>
        <row r="164">
          <cell r="B164" t="str">
            <v>MADERAS GAMIZ</v>
          </cell>
        </row>
        <row r="165">
          <cell r="B165" t="str">
            <v>MADERAS GARMENDIA</v>
          </cell>
        </row>
        <row r="166">
          <cell r="B166" t="str">
            <v>MADERAS JOSE FELIX SANZ DE DIEGO</v>
          </cell>
        </row>
        <row r="167">
          <cell r="B167" t="str">
            <v>MADERAS LARRETA</v>
          </cell>
        </row>
        <row r="168">
          <cell r="B168" t="str">
            <v>MADERAS PASCUAL</v>
          </cell>
        </row>
        <row r="169">
          <cell r="B169" t="str">
            <v>Manso HARRIBAS</v>
          </cell>
        </row>
        <row r="170">
          <cell r="B170" t="str">
            <v>MARC FINI (EURL)</v>
          </cell>
        </row>
        <row r="171">
          <cell r="B171" t="str">
            <v>Mario Bottarel et fils Scierie des trois vallées</v>
          </cell>
        </row>
        <row r="172">
          <cell r="B172" t="str">
            <v xml:space="preserve">MARTIN </v>
          </cell>
        </row>
        <row r="173">
          <cell r="B173" t="str">
            <v>MARTIN (Société)</v>
          </cell>
        </row>
        <row r="174">
          <cell r="B174" t="str">
            <v>Micce DOFRASER</v>
          </cell>
        </row>
        <row r="175">
          <cell r="B175" t="str">
            <v>MIRAMBET JEAN-PIERRE</v>
          </cell>
        </row>
        <row r="176">
          <cell r="B176" t="str">
            <v>MIREMONT (Etablissements)</v>
          </cell>
        </row>
        <row r="177">
          <cell r="B177" t="str">
            <v>MONTOISE DU BOIS</v>
          </cell>
        </row>
        <row r="178">
          <cell r="B178" t="str">
            <v>MORET Bruno</v>
          </cell>
        </row>
        <row r="179">
          <cell r="B179" t="str">
            <v>MOULINET Eric</v>
          </cell>
        </row>
        <row r="180">
          <cell r="B180" t="str">
            <v>MOURLAN</v>
          </cell>
        </row>
        <row r="181">
          <cell r="B181" t="str">
            <v>MUJIKA</v>
          </cell>
        </row>
        <row r="182">
          <cell r="B182" t="str">
            <v>NEURISSE GUY</v>
          </cell>
        </row>
        <row r="183">
          <cell r="B183" t="str">
            <v>NOVAL</v>
          </cell>
        </row>
        <row r="184">
          <cell r="B184" t="str">
            <v>OPTIFOR</v>
          </cell>
        </row>
        <row r="185">
          <cell r="B185" t="str">
            <v>ORTET et fils</v>
          </cell>
        </row>
        <row r="186">
          <cell r="B186" t="str">
            <v>OSEREIRA ERAZU</v>
          </cell>
        </row>
        <row r="187">
          <cell r="B187" t="str">
            <v>PERE Frères</v>
          </cell>
        </row>
        <row r="188">
          <cell r="B188" t="str">
            <v>PEROULET</v>
          </cell>
        </row>
        <row r="189">
          <cell r="B189" t="str">
            <v>PETURAUD Michel</v>
          </cell>
        </row>
        <row r="190">
          <cell r="B190" t="str">
            <v>PEUCH</v>
          </cell>
        </row>
        <row r="191">
          <cell r="B191" t="str">
            <v>PIGERIAS</v>
          </cell>
        </row>
        <row r="192">
          <cell r="B192" t="str">
            <v>PIQUE Gérard</v>
          </cell>
        </row>
        <row r="193">
          <cell r="B193" t="str">
            <v>PLANFOR</v>
          </cell>
        </row>
        <row r="194">
          <cell r="B194" t="str">
            <v>POUMEYRAU</v>
          </cell>
        </row>
        <row r="195">
          <cell r="B195" t="str">
            <v>PROCOBOIS</v>
          </cell>
        </row>
        <row r="196">
          <cell r="B196" t="str">
            <v>PUTCRABEY Bernard</v>
          </cell>
        </row>
        <row r="197">
          <cell r="B197" t="str">
            <v>Ribeiro Santo Esteves (SARL)</v>
          </cell>
        </row>
        <row r="198">
          <cell r="B198" t="str">
            <v>ROCHETTE</v>
          </cell>
        </row>
        <row r="199">
          <cell r="B199" t="str">
            <v>ROCHETTE Jean-Marie</v>
          </cell>
        </row>
        <row r="200">
          <cell r="B200" t="str">
            <v>ROUSSARIE</v>
          </cell>
        </row>
        <row r="201">
          <cell r="B201" t="str">
            <v>RULLEAU SOFA</v>
          </cell>
        </row>
        <row r="202">
          <cell r="B202" t="str">
            <v>RUZZICA</v>
          </cell>
        </row>
        <row r="203">
          <cell r="B203" t="str">
            <v>RUZZICA S.A.R.L.</v>
          </cell>
        </row>
        <row r="204">
          <cell r="B204" t="str">
            <v>S.A. BONNET RENÉ</v>
          </cell>
        </row>
        <row r="205">
          <cell r="B205" t="str">
            <v>S.D.V. SERVARY DUTHYL VERGES</v>
          </cell>
        </row>
        <row r="206">
          <cell r="B206" t="str">
            <v>S.P.V.-SARL</v>
          </cell>
        </row>
        <row r="207">
          <cell r="B207" t="str">
            <v>SANGUINET</v>
          </cell>
        </row>
        <row r="208">
          <cell r="B208" t="str">
            <v>SARAUTE (Etablissements)</v>
          </cell>
        </row>
        <row r="209">
          <cell r="B209" t="str">
            <v>SARL ARMAGNAC BOIS (S.A.B)</v>
          </cell>
        </row>
        <row r="210">
          <cell r="B210" t="str">
            <v>SARL AUDOUBERT</v>
          </cell>
        </row>
        <row r="211">
          <cell r="B211" t="str">
            <v>SAS Scierie de Saint-Yaguen</v>
          </cell>
        </row>
        <row r="212">
          <cell r="B212" t="str">
            <v>SATB RIBEYRE</v>
          </cell>
        </row>
        <row r="213">
          <cell r="B213" t="str">
            <v>SCIAGES CHASTEL</v>
          </cell>
        </row>
        <row r="214">
          <cell r="B214" t="str">
            <v>SCIERIE ARRETTEIG (SARL)</v>
          </cell>
        </row>
        <row r="215">
          <cell r="B215" t="str">
            <v>Scierie Bernadicou</v>
          </cell>
        </row>
        <row r="216">
          <cell r="B216" t="str">
            <v>SCIERIE DE CORGNAC</v>
          </cell>
        </row>
        <row r="217">
          <cell r="B217" t="str">
            <v>Scierie des Landes de Gascogne</v>
          </cell>
        </row>
        <row r="218">
          <cell r="B218" t="str">
            <v>Scierie GIL Philippe</v>
          </cell>
        </row>
        <row r="219">
          <cell r="B219" t="str">
            <v>SCIERIE LANDES ET FILS</v>
          </cell>
        </row>
        <row r="220">
          <cell r="B220" t="str">
            <v>Scierie ROULLEAU</v>
          </cell>
        </row>
        <row r="221">
          <cell r="B221" t="str">
            <v>SDER</v>
          </cell>
        </row>
        <row r="222">
          <cell r="B222" t="str">
            <v>SEBSO Fibre Excellence</v>
          </cell>
        </row>
        <row r="223">
          <cell r="B223" t="str">
            <v>SEDEB</v>
          </cell>
        </row>
        <row r="224">
          <cell r="B224" t="str">
            <v>SEGUIN André</v>
          </cell>
        </row>
        <row r="225">
          <cell r="B225" t="str">
            <v>SERRES</v>
          </cell>
        </row>
        <row r="226">
          <cell r="B226" t="str">
            <v>SERVARY ET FILS</v>
          </cell>
        </row>
        <row r="227">
          <cell r="B227" t="str">
            <v>SIKORSKY Henri</v>
          </cell>
        </row>
        <row r="228">
          <cell r="B228" t="str">
            <v>SKM</v>
          </cell>
        </row>
        <row r="229">
          <cell r="B229" t="str">
            <v>SMURFIT KAPPA</v>
          </cell>
        </row>
        <row r="230">
          <cell r="B230" t="str">
            <v>Société DEAGUIAR</v>
          </cell>
        </row>
        <row r="231">
          <cell r="B231" t="str">
            <v>SOCIETE FORESTIERE D'AQUITAINE (S.O.F.A.)</v>
          </cell>
        </row>
        <row r="232">
          <cell r="B232" t="str">
            <v>SOCIETE FORESTIERE DE LA MIDOUZE</v>
          </cell>
        </row>
        <row r="233">
          <cell r="B233" t="str">
            <v>SOCIETE FORESTIERE DU MEDOC</v>
          </cell>
        </row>
        <row r="234">
          <cell r="B234" t="str">
            <v>SOCIETE LANDAISE DE TRANSFORMATION DU BOIS</v>
          </cell>
        </row>
        <row r="235">
          <cell r="B235" t="str">
            <v>SoCoBois</v>
          </cell>
        </row>
        <row r="236">
          <cell r="B236" t="str">
            <v>SOMOMA</v>
          </cell>
        </row>
        <row r="237">
          <cell r="B237" t="str">
            <v>SOTRAGEM</v>
          </cell>
        </row>
        <row r="238">
          <cell r="B238" t="str">
            <v>SOUQUES</v>
          </cell>
        </row>
        <row r="239">
          <cell r="B239" t="str">
            <v>SPAGOLINI Vincent</v>
          </cell>
        </row>
        <row r="240">
          <cell r="B240" t="str">
            <v>SUD GIRONDE FORET</v>
          </cell>
        </row>
        <row r="241">
          <cell r="B241" t="str">
            <v>SUFOREM</v>
          </cell>
        </row>
        <row r="242">
          <cell r="B242" t="str">
            <v>SYCO</v>
          </cell>
        </row>
        <row r="243">
          <cell r="B243" t="str">
            <v>TABLEROS GARFER</v>
          </cell>
        </row>
        <row r="244">
          <cell r="B244" t="str">
            <v>UNION DES BOIS DU SUD</v>
          </cell>
        </row>
        <row r="245">
          <cell r="B245" t="str">
            <v>VALLET S.A.R.L.</v>
          </cell>
        </row>
        <row r="246">
          <cell r="B246" t="str">
            <v>VARGUES</v>
          </cell>
        </row>
        <row r="247">
          <cell r="B247" t="str">
            <v>VENTURI SARL</v>
          </cell>
        </row>
        <row r="248">
          <cell r="B248" t="str">
            <v>VIDAL Dominique (DVEF)</v>
          </cell>
        </row>
        <row r="249">
          <cell r="B249" t="str">
            <v>VIGNOLLES Christian</v>
          </cell>
        </row>
        <row r="250">
          <cell r="B250" t="str">
            <v>VINUESA Jésus</v>
          </cell>
        </row>
        <row r="251">
          <cell r="B251" t="str">
            <v>XP BOIS</v>
          </cell>
        </row>
        <row r="252">
          <cell r="B252" t="str">
            <v>ZABALETA ZABALETA</v>
          </cell>
        </row>
        <row r="253">
          <cell r="B253" t="str">
            <v>ZUBIALDE</v>
          </cell>
        </row>
        <row r="254">
          <cell r="B254" t="str">
            <v>ZUBILLAGA SARLEGUI SL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COURBE Vendus"/>
      <sheetName val="BLOC PM"/>
      <sheetName val="UP PM"/>
      <sheetName val="HISTO NOffres"/>
      <sheetName val="HISTO PRIXVENTE-1"/>
      <sheetName val="HISTO PRIXVENTE-2"/>
      <sheetName val="SourceGraphCourbe"/>
      <sheetName val="Liste"/>
    </sheetNames>
    <sheetDataSet>
      <sheetData sheetId="0" refreshError="1">
        <row r="14">
          <cell r="AH14">
            <v>0</v>
          </cell>
          <cell r="AI14">
            <v>0.1</v>
          </cell>
          <cell r="AJ14">
            <v>0.2</v>
          </cell>
          <cell r="AK14">
            <v>0.3</v>
          </cell>
          <cell r="AL14">
            <v>0.4</v>
          </cell>
          <cell r="AM14">
            <v>0.5</v>
          </cell>
          <cell r="AN14">
            <v>0.6</v>
          </cell>
          <cell r="AO14">
            <v>0.7</v>
          </cell>
          <cell r="AP14">
            <v>0.8</v>
          </cell>
          <cell r="AQ14">
            <v>0.9</v>
          </cell>
          <cell r="AR14">
            <v>1</v>
          </cell>
          <cell r="AS14">
            <v>1.1000000000000001</v>
          </cell>
          <cell r="AT14">
            <v>1.2</v>
          </cell>
          <cell r="AU14">
            <v>1.3</v>
          </cell>
          <cell r="AV14">
            <v>1.4</v>
          </cell>
          <cell r="AW14">
            <v>1.5</v>
          </cell>
          <cell r="AX14">
            <v>1.6</v>
          </cell>
          <cell r="AY14">
            <v>1.7</v>
          </cell>
          <cell r="AZ14">
            <v>1.8</v>
          </cell>
          <cell r="BA14">
            <v>1.9</v>
          </cell>
          <cell r="BB14">
            <v>2</v>
          </cell>
          <cell r="BC14">
            <v>2.1</v>
          </cell>
          <cell r="BD14">
            <v>2.2000000000000002</v>
          </cell>
          <cell r="BE14">
            <v>2.2999999999999998</v>
          </cell>
          <cell r="BF14">
            <v>2.4</v>
          </cell>
          <cell r="BG14">
            <v>2.5</v>
          </cell>
          <cell r="BH14">
            <v>2.6</v>
          </cell>
          <cell r="BI14">
            <v>2.7</v>
          </cell>
          <cell r="BJ14">
            <v>2.8</v>
          </cell>
          <cell r="BK14">
            <v>2.9</v>
          </cell>
          <cell r="BL14">
            <v>3</v>
          </cell>
          <cell r="BM14">
            <v>3.1</v>
          </cell>
          <cell r="BN14">
            <v>3.2</v>
          </cell>
          <cell r="BO14">
            <v>3.3</v>
          </cell>
          <cell r="BP14">
            <v>3.4</v>
          </cell>
          <cell r="BQ14">
            <v>3.5</v>
          </cell>
          <cell r="BR14">
            <v>3.6</v>
          </cell>
          <cell r="BS14">
            <v>3.7</v>
          </cell>
          <cell r="BT14">
            <v>3.8</v>
          </cell>
          <cell r="BU14">
            <v>3.9</v>
          </cell>
          <cell r="BV14">
            <v>4</v>
          </cell>
          <cell r="BW14">
            <v>4.0999999999999996</v>
          </cell>
          <cell r="BX14">
            <v>4.2</v>
          </cell>
          <cell r="BY14">
            <v>4.3</v>
          </cell>
          <cell r="BZ14">
            <v>4.4000000000000004</v>
          </cell>
          <cell r="CA14">
            <v>4.5</v>
          </cell>
          <cell r="CB14">
            <v>4.5999999999999996</v>
          </cell>
          <cell r="CC14">
            <v>4.7</v>
          </cell>
          <cell r="CD14">
            <v>4.8</v>
          </cell>
          <cell r="CE14">
            <v>4.9000000000000004</v>
          </cell>
          <cell r="CF14">
            <v>5</v>
          </cell>
          <cell r="CG14">
            <v>5.0999999999999996</v>
          </cell>
          <cell r="CH14">
            <v>5.2</v>
          </cell>
          <cell r="CI14">
            <v>5.3</v>
          </cell>
          <cell r="CJ14">
            <v>5.4</v>
          </cell>
          <cell r="CK14">
            <v>5.4999999999999902</v>
          </cell>
        </row>
      </sheetData>
      <sheetData sheetId="1" refreshError="1"/>
      <sheetData sheetId="2" refreshError="1">
        <row r="3">
          <cell r="A3" t="str">
            <v>Surface moyenne des lots mis en vente :</v>
          </cell>
        </row>
      </sheetData>
      <sheetData sheetId="3" refreshError="1">
        <row r="3">
          <cell r="A3" t="str">
            <v>Surface moyenne des lots mis en vente :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COURBE Vendus"/>
      <sheetName val="BLOC PM"/>
      <sheetName val="UP PM"/>
      <sheetName val="HISTO NOffres"/>
      <sheetName val="HISTO PRIXVENTE-1"/>
      <sheetName val="HISTO PRIXVENTE-2"/>
      <sheetName val="SourceGraphCourbe"/>
    </sheetNames>
    <sheetDataSet>
      <sheetData sheetId="0"/>
      <sheetData sheetId="1" refreshError="1"/>
      <sheetData sheetId="2">
        <row r="7">
          <cell r="A7">
            <v>6</v>
          </cell>
        </row>
      </sheetData>
      <sheetData sheetId="3">
        <row r="6">
          <cell r="H6" t="str">
            <v>V tot (m3)</v>
          </cell>
          <cell r="I6" t="str">
            <v>Coef</v>
          </cell>
        </row>
        <row r="7">
          <cell r="H7">
            <v>335</v>
          </cell>
          <cell r="I7">
            <v>1.4925373134328359</v>
          </cell>
        </row>
        <row r="8">
          <cell r="H8">
            <v>3350</v>
          </cell>
          <cell r="I8">
            <v>1.4925373134328359</v>
          </cell>
        </row>
        <row r="9">
          <cell r="H9">
            <v>442</v>
          </cell>
          <cell r="I9">
            <v>1.4932126696832579</v>
          </cell>
        </row>
        <row r="10">
          <cell r="H10">
            <v>268</v>
          </cell>
          <cell r="I10">
            <v>1.4925373134328359</v>
          </cell>
        </row>
        <row r="11">
          <cell r="H11">
            <v>938</v>
          </cell>
          <cell r="I11">
            <v>1.4925373134328359</v>
          </cell>
        </row>
        <row r="12">
          <cell r="H12">
            <v>1608</v>
          </cell>
          <cell r="I12">
            <v>1.4925373134328359</v>
          </cell>
        </row>
        <row r="13">
          <cell r="H13">
            <v>335</v>
          </cell>
          <cell r="I13">
            <v>1.4925373134328359</v>
          </cell>
        </row>
        <row r="14">
          <cell r="H14">
            <v>603</v>
          </cell>
          <cell r="I14">
            <v>1.4925373134328359</v>
          </cell>
        </row>
        <row r="15">
          <cell r="H15">
            <v>670</v>
          </cell>
          <cell r="I15">
            <v>1.4925373134328359</v>
          </cell>
        </row>
        <row r="16">
          <cell r="H16">
            <v>1139</v>
          </cell>
          <cell r="I16">
            <v>1.4925373134328359</v>
          </cell>
        </row>
        <row r="17">
          <cell r="H17">
            <v>1876</v>
          </cell>
          <cell r="I17">
            <v>1.4925373134328359</v>
          </cell>
        </row>
        <row r="18">
          <cell r="H18">
            <v>1541</v>
          </cell>
          <cell r="I18">
            <v>1.4925373134328359</v>
          </cell>
        </row>
        <row r="19">
          <cell r="H19">
            <v>268</v>
          </cell>
          <cell r="I19">
            <v>1.4925373134328359</v>
          </cell>
        </row>
        <row r="20">
          <cell r="H20">
            <v>268</v>
          </cell>
          <cell r="I20">
            <v>1.4925373134328359</v>
          </cell>
        </row>
        <row r="21">
          <cell r="H21">
            <v>1005</v>
          </cell>
          <cell r="I21">
            <v>1.4925373134328359</v>
          </cell>
        </row>
        <row r="22">
          <cell r="H22">
            <v>838</v>
          </cell>
          <cell r="I22">
            <v>1.4916467780429594</v>
          </cell>
        </row>
      </sheetData>
      <sheetData sheetId="4" refreshError="1"/>
      <sheetData sheetId="5" refreshError="1"/>
      <sheetData sheetId="6" refreshError="1"/>
      <sheetData sheetId="7"/>
    </sheetDataSet>
  </externalBook>
</externalLink>
</file>

<file path=xl/tables/table1.xml><?xml version="1.0" encoding="utf-8"?>
<table xmlns="http://schemas.openxmlformats.org/spreadsheetml/2006/main" id="1" name="Tableau1" displayName="Tableau1" ref="D3:F9" totalsRowCount="1" headerRowDxfId="60" dataDxfId="59">
  <autoFilter ref="D3:F8"/>
  <tableColumns count="3">
    <tableColumn id="1" name="Catégorie de Vu en m3" totalsRowLabel="Total" dataDxfId="58" totalsRowDxfId="57"/>
    <tableColumn id="2" name="m3 mis en vente" totalsRowFunction="sum" dataDxfId="56" totalsRowDxfId="55" dataCellStyle="Titre 4"/>
    <tableColumn id="3" name="% de la vente" totalsRowLabel="100%" dataDxfId="54" totalsRowDxfId="53">
      <calculatedColumnFormula>+Tableau1[[#This Row],[m3 mis en vente]]/Tableau1[[#Totals],[m3 mis en vente]]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Tableau4" displayName="Tableau4" ref="A81:F106" totalsRowShown="0" headerRowDxfId="52" dataDxfId="51">
  <autoFilter ref="A81:F106"/>
  <tableColumns count="6">
    <tableColumn id="1" name="Répartition par acheteurs :" dataDxfId="50"/>
    <tableColumn id="2" name="Volume (m3)" dataDxfId="49" dataCellStyle="Titre 4"/>
    <tableColumn id="3" name="Nb de lots" dataDxfId="48"/>
    <tableColumn id="4" name="vu moyen (m3)" dataDxfId="47"/>
    <tableColumn id="5" name="Nb de lots2" dataDxfId="46"/>
    <tableColumn id="6" name="Volume (st)" dataDxfId="45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5" name="Tableau5" displayName="Tableau5" ref="H81:H103" totalsRowShown="0" headerRowDxfId="44" dataDxfId="43">
  <autoFilter ref="H81:H103"/>
  <tableColumns count="1">
    <tableColumn id="1" name="Valeur (€)" dataDxfId="42">
      <calculatedColumnFormula>SUMIF('BLOC PM'!$N$6:$N$207,A82,'BLOC PM'!$L$6:$L$207)+SUMIF('UP PM'!$N$6:$N$118,A82,'UP PM'!$S$6:$S$118)</calculatedColumnFormula>
    </tableColumn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id="3" name="Tableau3" displayName="Tableau3" ref="A5:R110" totalsRowShown="0" headerRowDxfId="41" headerRowBorderDxfId="39" tableBorderDxfId="40">
  <autoFilter ref="A5:R110"/>
  <sortState ref="A6:R110">
    <sortCondition ref="A6"/>
  </sortState>
  <tableColumns count="18">
    <tableColumn id="1" name="Article" dataDxfId="38"/>
    <tableColumn id="2" name="Type de propriété" dataDxfId="37"/>
    <tableColumn id="3" name="essence" dataDxfId="36"/>
    <tableColumn id="4" name="Commune" dataDxfId="35"/>
    <tableColumn id="5" name="Coupe" dataDxfId="34"/>
    <tableColumn id="6" name="S(ha)" dataDxfId="33"/>
    <tableColumn id="7" name="Nbre tiges" dataDxfId="32"/>
    <tableColumn id="17" name="Densité (N/ha)" dataDxfId="31"/>
    <tableColumn id="8" name="V tot (m3)" dataDxfId="30"/>
    <tableColumn id="9" name="M3/ha" dataDxfId="29"/>
    <tableColumn id="18" name="Vu(m3)" dataDxfId="28"/>
    <tableColumn id="10" name="Prix de vente (€)" dataDxfId="27" dataCellStyle="Sortie"/>
    <tableColumn id="11" name="Prix u (€/m3)" dataDxfId="26" dataCellStyle="Sortie">
      <calculatedColumnFormula>+Tableau3[[#This Row],[Prix de vente (€)]]/Tableau3[[#This Row],[V tot (m3)]]</calculatedColumnFormula>
    </tableColumn>
    <tableColumn id="12" name="Acheteur" dataDxfId="25"/>
    <tableColumn id="13" name="Nbre offres" dataDxfId="24"/>
    <tableColumn id="14" name="Offre 2 (€)" dataDxfId="23" dataCellStyle="Sortie"/>
    <tableColumn id="15" name="Offre 3 (€)" dataDxfId="22" dataCellStyle="Sortie"/>
    <tableColumn id="16" name="Commentaire" dataDxfId="21"/>
  </tableColumns>
  <tableStyleInfo name="TableStyleMedium13" showFirstColumn="0" showLastColumn="0" showRowStripes="1" showColumnStripes="0"/>
</table>
</file>

<file path=xl/tables/table5.xml><?xml version="1.0" encoding="utf-8"?>
<table xmlns="http://schemas.openxmlformats.org/spreadsheetml/2006/main" id="2" name="Tableau2" displayName="Tableau2" ref="A5:S81" totalsRowShown="0" headerRowDxfId="20" headerRowCellStyle="Sortie">
  <autoFilter ref="A5:S81"/>
  <sortState ref="A6:S81">
    <sortCondition ref="A5"/>
  </sortState>
  <tableColumns count="19">
    <tableColumn id="1" name="Article" dataDxfId="19"/>
    <tableColumn id="2" name="Type de propriété" dataDxfId="18"/>
    <tableColumn id="3" name="essence" dataDxfId="17"/>
    <tableColumn id="4" name="Commune" dataDxfId="16"/>
    <tableColumn id="5" name="Coupe" dataDxfId="15"/>
    <tableColumn id="6" name="S(ha)" dataDxfId="14"/>
    <tableColumn id="7" name="V tot (st)" dataDxfId="13"/>
    <tableColumn id="18" name="V tot/ha (st/ha)" dataDxfId="12"/>
    <tableColumn id="17" name="Nombre de tiges" dataDxfId="11"/>
    <tableColumn id="19" name="Vtotal (en m3)" dataDxfId="10">
      <calculatedColumnFormula>Tableau2[[#This Row],[V tot (st)]]/1.8</calculatedColumnFormula>
    </tableColumn>
    <tableColumn id="15" name="Vunitaire (m3/ti)" dataDxfId="9">
      <calculatedColumnFormula>+J6/I6</calculatedColumnFormula>
    </tableColumn>
    <tableColumn id="8" name="Prix u (€/st)" dataDxfId="8" dataCellStyle="Pourcentage"/>
    <tableColumn id="16" name="Prix U (€/m3)" dataDxfId="7" dataCellStyle="Pourcentage">
      <calculatedColumnFormula>+Tableau2[[#This Row],[Prix u (€/st)]]*1.8</calculatedColumnFormula>
    </tableColumn>
    <tableColumn id="9" name="Acheteur" dataDxfId="6" dataCellStyle="Pourcentage"/>
    <tableColumn id="10" name="Prix 2 (€/stere)" dataDxfId="5" dataCellStyle="Pourcentage"/>
    <tableColumn id="11" name="Prix 3" dataDxfId="4" dataCellStyle="Pourcentage"/>
    <tableColumn id="12" name="Nbre offres" dataDxfId="3" dataCellStyle="Pourcentage"/>
    <tableColumn id="13" name="Commentaire" dataDxfId="2" dataCellStyle="Pourcentage"/>
    <tableColumn id="14" name="Prix total estimé" dataDxfId="1" dataCellStyle="Pourcentage">
      <calculatedColumnFormula>+Tableau2[[#This Row],[Prix u (€/st)]]*Tableau2[[#This Row],[V tot (st)]]</calculatedColumn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indexed="13"/>
  </sheetPr>
  <dimension ref="A1:FE204"/>
  <sheetViews>
    <sheetView showGridLines="0" tabSelected="1" zoomScale="79" zoomScaleNormal="70" zoomScaleSheetLayoutView="25" zoomScalePageLayoutView="75" workbookViewId="0">
      <selection activeCell="A2" sqref="A2"/>
    </sheetView>
  </sheetViews>
  <sheetFormatPr baseColWidth="10" defaultRowHeight="12.75" x14ac:dyDescent="0.2"/>
  <cols>
    <col min="1" max="1" width="56.28515625" bestFit="1" customWidth="1"/>
    <col min="2" max="2" width="22" customWidth="1"/>
    <col min="3" max="3" width="24.85546875" bestFit="1" customWidth="1"/>
    <col min="4" max="4" width="23.28515625" bestFit="1" customWidth="1"/>
    <col min="5" max="5" width="31.42578125" customWidth="1"/>
    <col min="6" max="6" width="26" customWidth="1"/>
    <col min="7" max="7" width="14.42578125" customWidth="1"/>
    <col min="8" max="8" width="27.5703125" bestFit="1" customWidth="1"/>
    <col min="9" max="9" width="12.85546875" bestFit="1" customWidth="1"/>
    <col min="10" max="12" width="10.7109375" customWidth="1"/>
    <col min="13" max="14" width="10.42578125" customWidth="1"/>
    <col min="15" max="15" width="12" bestFit="1" customWidth="1"/>
    <col min="16" max="17" width="10.42578125" customWidth="1"/>
    <col min="18" max="18" width="17" customWidth="1"/>
    <col min="19" max="19" width="12.140625" customWidth="1"/>
    <col min="20" max="20" width="13" bestFit="1" customWidth="1"/>
    <col min="21" max="21" width="10.42578125" customWidth="1"/>
    <col min="22" max="22" width="34.28515625" bestFit="1" customWidth="1"/>
    <col min="23" max="23" width="15.28515625" bestFit="1" customWidth="1"/>
    <col min="26" max="26" width="13" bestFit="1" customWidth="1"/>
    <col min="33" max="33" width="7.42578125" customWidth="1"/>
    <col min="34" max="40" width="7.7109375" customWidth="1"/>
    <col min="41" max="41" width="8.85546875" bestFit="1" customWidth="1"/>
    <col min="42" max="89" width="7.7109375" customWidth="1"/>
    <col min="90" max="90" width="29.7109375" style="31" customWidth="1"/>
    <col min="91" max="98" width="7.7109375" customWidth="1"/>
    <col min="99" max="99" width="10.7109375" customWidth="1"/>
    <col min="100" max="100" width="9.7109375" customWidth="1"/>
    <col min="101" max="101" width="10.42578125" customWidth="1"/>
    <col min="102" max="107" width="7.7109375" customWidth="1"/>
    <col min="108" max="108" width="9.28515625" bestFit="1" customWidth="1"/>
    <col min="109" max="113" width="7.7109375" customWidth="1"/>
    <col min="114" max="114" width="9.140625" customWidth="1"/>
    <col min="115" max="146" width="7.7109375" customWidth="1"/>
    <col min="149" max="149" width="34.5703125" bestFit="1" customWidth="1"/>
    <col min="150" max="150" width="18.42578125" bestFit="1" customWidth="1"/>
    <col min="151" max="151" width="16.5703125" bestFit="1" customWidth="1"/>
  </cols>
  <sheetData>
    <row r="1" spans="1:161" ht="16.5" x14ac:dyDescent="0.25">
      <c r="A1" s="127" t="s">
        <v>75</v>
      </c>
      <c r="C1" s="61"/>
      <c r="D1" s="61"/>
      <c r="G1" s="62"/>
      <c r="H1" s="63"/>
      <c r="I1" s="64"/>
      <c r="K1" s="64"/>
      <c r="L1" s="64"/>
      <c r="M1" s="4"/>
      <c r="N1" s="4"/>
      <c r="O1" s="4"/>
      <c r="P1" s="4"/>
      <c r="Q1" s="4"/>
      <c r="R1" s="4"/>
      <c r="S1" s="4"/>
      <c r="T1" s="4"/>
      <c r="U1" s="4"/>
      <c r="V1" s="4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14" t="s">
        <v>22</v>
      </c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M1" s="14" t="s">
        <v>23</v>
      </c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</row>
    <row r="2" spans="1:161" ht="15" x14ac:dyDescent="0.25">
      <c r="A2" s="129"/>
      <c r="C2" s="61"/>
      <c r="D2" s="174" t="s">
        <v>153</v>
      </c>
      <c r="F2" s="62"/>
      <c r="H2" s="63"/>
      <c r="I2" s="66"/>
      <c r="K2" s="64"/>
      <c r="L2" s="64"/>
      <c r="M2" s="4"/>
      <c r="N2" s="4"/>
      <c r="O2" s="4"/>
      <c r="P2" s="4"/>
      <c r="Q2" s="4"/>
      <c r="R2" s="4"/>
      <c r="S2" s="4"/>
      <c r="T2" s="4"/>
      <c r="U2" s="4"/>
      <c r="V2" s="4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M2" s="14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</row>
    <row r="3" spans="1:161" ht="15" x14ac:dyDescent="0.25">
      <c r="A3" s="130" t="s">
        <v>78</v>
      </c>
      <c r="B3" s="147" t="s">
        <v>167</v>
      </c>
      <c r="C3" s="61" t="s">
        <v>72</v>
      </c>
      <c r="D3" s="62" t="s">
        <v>154</v>
      </c>
      <c r="E3" s="62" t="s">
        <v>155</v>
      </c>
      <c r="F3" s="62" t="s">
        <v>181</v>
      </c>
      <c r="H3" s="63"/>
      <c r="I3" s="66"/>
      <c r="K3" s="64"/>
      <c r="L3" s="64"/>
      <c r="M3" s="4"/>
      <c r="N3" s="4"/>
      <c r="O3" s="4"/>
      <c r="P3" s="4"/>
      <c r="Q3" s="4"/>
      <c r="R3" s="4"/>
      <c r="S3" s="4"/>
      <c r="T3" s="4"/>
      <c r="U3" s="4"/>
      <c r="V3" s="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M3" s="14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</row>
    <row r="4" spans="1:161" ht="15" x14ac:dyDescent="0.25">
      <c r="A4" s="130" t="s">
        <v>79</v>
      </c>
      <c r="B4" s="131">
        <f>+MIN('BLOC PM'!F6:F221,'UP PM'!F6:F39)</f>
        <v>2.1309999999999998</v>
      </c>
      <c r="C4" s="61" t="s">
        <v>72</v>
      </c>
      <c r="D4" s="175" t="s">
        <v>150</v>
      </c>
      <c r="E4" s="225">
        <f>+SUMIF('BLOC PM'!$K$6:$K$206,"&lt;0,5",'BLOC PM'!$I$6:$I$206)</f>
        <v>1353</v>
      </c>
      <c r="F4" s="187">
        <f ca="1">+Tableau1[[#This Row],[m3 mis en vente]]/Tableau1[[#Totals],[m3 mis en vente]]</f>
        <v>7.2210065645514229E-2</v>
      </c>
      <c r="H4" s="289"/>
      <c r="I4" s="66"/>
      <c r="K4" s="64"/>
      <c r="L4" s="64"/>
      <c r="M4" s="4"/>
      <c r="N4" s="4"/>
      <c r="O4" s="4"/>
      <c r="P4" s="4"/>
      <c r="Q4" s="4"/>
      <c r="R4" s="4"/>
      <c r="S4" s="4"/>
      <c r="T4" s="4"/>
      <c r="U4" s="4"/>
      <c r="V4" s="4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14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M4" s="14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</row>
    <row r="5" spans="1:161" ht="15" x14ac:dyDescent="0.25">
      <c r="A5" s="130" t="s">
        <v>117</v>
      </c>
      <c r="B5" s="147">
        <f>+MAX('BLOC PM'!F6:F221,'UP PM'!F6:F39)</f>
        <v>81</v>
      </c>
      <c r="C5" s="61" t="s">
        <v>72</v>
      </c>
      <c r="D5" s="175" t="s">
        <v>149</v>
      </c>
      <c r="E5" s="225">
        <f>+SUMIF('BLOC PM'!$K$6:$K$206,"&lt;1",'BLOC PM'!$I$6:$I$206)-E4</f>
        <v>7103</v>
      </c>
      <c r="F5" s="187">
        <f ca="1">+Tableau1[[#This Row],[m3 mis en vente]]/Tableau1[[#Totals],[m3 mis en vente]]</f>
        <v>0.37908950205475794</v>
      </c>
      <c r="H5" s="289"/>
      <c r="I5" s="66"/>
      <c r="K5" s="64"/>
      <c r="L5" s="64"/>
      <c r="M5" s="4"/>
      <c r="N5" s="4"/>
      <c r="O5" s="4"/>
      <c r="P5" s="4"/>
      <c r="Q5" s="4"/>
      <c r="R5" s="4"/>
      <c r="S5" s="4"/>
      <c r="T5" s="4"/>
      <c r="U5" s="4"/>
      <c r="V5" s="4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4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M5" s="14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</row>
    <row r="6" spans="1:161" ht="15" x14ac:dyDescent="0.25">
      <c r="A6" s="130"/>
      <c r="B6" s="132"/>
      <c r="C6" s="61"/>
      <c r="D6" s="175" t="s">
        <v>151</v>
      </c>
      <c r="E6" s="225">
        <f ca="1">+SUMIF('BLOC PM'!$K$6:KJ$113,"&lt;1,5",'BLOC PM'!$I$6:$I$206)-E5-E4</f>
        <v>3184</v>
      </c>
      <c r="F6" s="187">
        <f ca="1">+Tableau1[[#This Row],[m3 mis en vente]]/Tableau1[[#Totals],[m3 mis en vente]]</f>
        <v>0.16993115226557079</v>
      </c>
      <c r="H6" s="289"/>
      <c r="I6" s="66"/>
      <c r="K6" s="64"/>
      <c r="L6" s="64"/>
      <c r="M6" s="4"/>
      <c r="N6" s="4"/>
      <c r="O6" s="4"/>
      <c r="P6" s="4"/>
      <c r="Q6" s="4"/>
      <c r="R6" s="4"/>
      <c r="S6" s="4"/>
      <c r="T6" s="4"/>
      <c r="U6" s="4"/>
      <c r="V6" s="4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4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M6" s="14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</row>
    <row r="7" spans="1:161" ht="15" x14ac:dyDescent="0.25">
      <c r="A7" s="130" t="s">
        <v>118</v>
      </c>
      <c r="B7" s="287">
        <f>+C30</f>
        <v>18737</v>
      </c>
      <c r="C7" s="61" t="s">
        <v>119</v>
      </c>
      <c r="D7" s="175" t="s">
        <v>152</v>
      </c>
      <c r="E7" s="225">
        <f ca="1">+SUMIF('BLOC PM'!$K$6:$K$206,"&lt;2",'BLOC PM'!$I$6:$I$206)-E6-E5-E4</f>
        <v>2116</v>
      </c>
      <c r="F7" s="187">
        <f ca="1">+Tableau1[[#This Row],[m3 mis en vente]]/Tableau1[[#Totals],[m3 mis en vente]]</f>
        <v>0.1129316325986017</v>
      </c>
      <c r="H7" s="289"/>
      <c r="I7" s="66"/>
      <c r="K7" s="64"/>
      <c r="L7" s="64"/>
      <c r="M7" s="4"/>
      <c r="N7" s="4"/>
      <c r="O7" s="4"/>
      <c r="P7" s="4"/>
      <c r="Q7" s="4"/>
      <c r="R7" s="4"/>
      <c r="S7" s="4"/>
      <c r="T7" s="4"/>
      <c r="U7" s="4"/>
      <c r="V7" s="4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4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M7" s="14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</row>
    <row r="8" spans="1:161" ht="15" x14ac:dyDescent="0.25">
      <c r="A8" s="130" t="s">
        <v>120</v>
      </c>
      <c r="B8" s="287">
        <f>+SUM('UP PM'!G6:G133)</f>
        <v>26300</v>
      </c>
      <c r="C8" s="61" t="s">
        <v>121</v>
      </c>
      <c r="D8" s="175" t="s">
        <v>156</v>
      </c>
      <c r="E8" s="225">
        <f>+SUMIF('BLOC PM'!$K$6:$K$206,"&gt;2",'BLOC PM'!$I$6:$I$206)</f>
        <v>4981</v>
      </c>
      <c r="F8" s="187">
        <f ca="1">+Tableau1[[#This Row],[m3 mis en vente]]/Tableau1[[#Totals],[m3 mis en vente]]</f>
        <v>0.26583764743555532</v>
      </c>
      <c r="H8" s="289"/>
      <c r="I8" s="66"/>
      <c r="K8" s="64"/>
      <c r="L8" s="64"/>
      <c r="M8" s="4"/>
      <c r="N8" s="4"/>
      <c r="O8" s="4"/>
      <c r="P8" s="4"/>
      <c r="Q8" s="4"/>
      <c r="R8" s="4"/>
      <c r="S8" s="4"/>
      <c r="T8" s="4"/>
      <c r="U8" s="4"/>
      <c r="V8" s="4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14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M8" s="14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</row>
    <row r="9" spans="1:161" ht="15" x14ac:dyDescent="0.25">
      <c r="A9" s="130"/>
      <c r="B9" s="132"/>
      <c r="C9" s="61"/>
      <c r="D9" s="130" t="s">
        <v>74</v>
      </c>
      <c r="E9" s="288">
        <f ca="1">SUBTOTAL(109,Tableau1[m3 mis en vente])</f>
        <v>18737</v>
      </c>
      <c r="F9" s="290" t="s">
        <v>182</v>
      </c>
      <c r="H9" s="352"/>
      <c r="I9" s="66"/>
      <c r="K9" s="64"/>
      <c r="L9" s="64"/>
      <c r="M9" s="4"/>
      <c r="N9" s="4"/>
      <c r="O9" s="4"/>
      <c r="P9" s="4"/>
      <c r="Q9" s="4"/>
      <c r="R9" s="4"/>
      <c r="S9" s="4"/>
      <c r="T9" s="4"/>
      <c r="U9" s="4"/>
      <c r="V9" s="4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14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M9" s="14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</row>
    <row r="10" spans="1:161" ht="15.75" thickBot="1" x14ac:dyDescent="0.3">
      <c r="A10" s="61"/>
      <c r="C10" s="61"/>
      <c r="D10" s="61"/>
      <c r="E10" s="61"/>
      <c r="G10" s="62"/>
      <c r="H10" s="65"/>
      <c r="I10" s="75"/>
      <c r="K10" s="64"/>
      <c r="L10" s="64"/>
      <c r="M10" s="4"/>
      <c r="N10" s="4"/>
      <c r="O10" s="4"/>
      <c r="P10" s="4"/>
      <c r="Q10" s="4"/>
      <c r="R10" s="4"/>
      <c r="S10" s="4"/>
      <c r="T10" s="4"/>
      <c r="U10" s="4"/>
      <c r="V10" s="4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14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M10" s="14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ES10" s="104"/>
      <c r="ET10" s="110"/>
      <c r="EU10" s="61"/>
    </row>
    <row r="11" spans="1:161" ht="25.5" thickTop="1" x14ac:dyDescent="0.25">
      <c r="A11" s="67"/>
      <c r="B11" s="68" t="s">
        <v>28</v>
      </c>
      <c r="C11" s="69" t="s">
        <v>122</v>
      </c>
      <c r="D11" s="133"/>
      <c r="E11" s="70" t="s">
        <v>124</v>
      </c>
      <c r="F11" s="68" t="s">
        <v>125</v>
      </c>
      <c r="G11" s="134" t="s">
        <v>123</v>
      </c>
      <c r="H11" s="65"/>
      <c r="I11" s="75"/>
      <c r="K11" s="64"/>
      <c r="L11" s="64"/>
      <c r="M11" s="9" t="str">
        <f>IF('[3]BLOC PM'!A3&lt;&gt;"",'[3]BLOC PM'!A3,"")</f>
        <v>Surface moyenne des lots mis en vente :</v>
      </c>
      <c r="N11" s="9">
        <f>IF(AND('BLOC PM'!A3&lt;&gt;"",'BLOC PM'!N3&lt;&gt;"*Non mis en vente"),1,0)</f>
        <v>0</v>
      </c>
      <c r="O11" s="9">
        <f>IF(OR('BLOC PM'!D3="CR",'BLOC PM'!D3="CE"),1,0)</f>
        <v>0</v>
      </c>
      <c r="P11" s="9">
        <f>IF(AND('BLOC PM'!N3&lt;&gt;"*RETIRE",'BLOC PM'!N3&lt;&gt;"*PAS D'OFFRE",'BLOC PM'!N3&lt;&gt;""),1,0)</f>
        <v>0</v>
      </c>
      <c r="Q11" s="1" t="str">
        <f>'BLOC PM'!I3</f>
        <v>Vu max :</v>
      </c>
      <c r="R11" s="1" t="e">
        <f>Q11*P11</f>
        <v>#VALUE!</v>
      </c>
      <c r="S11" s="1">
        <f>'BLOC PM'!L3</f>
        <v>0</v>
      </c>
      <c r="T11" s="1">
        <f>S11*P11</f>
        <v>0</v>
      </c>
      <c r="U11" s="1">
        <f>'BLOC PM'!O3</f>
        <v>0</v>
      </c>
      <c r="V11" s="1">
        <f>U11*P11</f>
        <v>0</v>
      </c>
      <c r="W11" s="1">
        <f>'BLOC PM'!B3</f>
        <v>0</v>
      </c>
      <c r="X11" s="50"/>
      <c r="Y11" s="2" t="str">
        <f>IF('[3]UP PM'!A3&lt;&gt;"",'[3]UP PM'!A3,"")</f>
        <v>Surface moyenne des lots mis en vente :</v>
      </c>
      <c r="Z11" s="2" t="e">
        <f>IF(AND(#REF!&lt;&gt;"",#REF!&lt;&gt;"*Non mis en vente"),1,0)</f>
        <v>#REF!</v>
      </c>
      <c r="AA11" s="2" t="e">
        <f>IF(AND(#REF!&lt;&gt;"*RETIRE",#REF!&lt;&gt;"*PAS D'OFFRE",#REF!&lt;&gt;""),1,0)</f>
        <v>#REF!</v>
      </c>
      <c r="AB11" s="10" t="e">
        <f>#REF!</f>
        <v>#REF!</v>
      </c>
      <c r="AC11" s="2" t="e">
        <f>AB11*AA11</f>
        <v>#REF!</v>
      </c>
      <c r="AD11" s="2" t="e">
        <f>#REF!</f>
        <v>#REF!</v>
      </c>
      <c r="AE11" s="7"/>
      <c r="AF11" s="17"/>
      <c r="AG11" s="9" t="str">
        <f>IF('[3]BLOC PM'!A3&lt;&gt;"",'[3]BLOC PM'!A3,"")</f>
        <v>Surface moyenne des lots mis en vente :</v>
      </c>
      <c r="AH11" s="2" t="e">
        <f>IF(AND('[3]BLOC PM'!$I3&gt;[3]synthèse!AH$14,'[3]BLOC PM'!$I3&lt;[3]synthèse!AH$14+0.1),1,0)</f>
        <v>#REF!</v>
      </c>
      <c r="AI11" s="2" t="e">
        <f>IF(AND('[3]BLOC PM'!$I3&gt;=[3]synthèse!AI$14,'[3]BLOC PM'!$I3&lt;[3]synthèse!AI$14+0.1),1,0)</f>
        <v>#REF!</v>
      </c>
      <c r="AJ11" s="2" t="e">
        <f>IF(AND('[3]BLOC PM'!$I3&gt;=[3]synthèse!AJ$14,'[3]BLOC PM'!$I3&lt;[3]synthèse!AJ$14+0.1),1,0)</f>
        <v>#REF!</v>
      </c>
      <c r="AK11" s="2" t="e">
        <f>IF(AND('[3]BLOC PM'!$I3&gt;=[3]synthèse!AK$14,'[3]BLOC PM'!$I3&lt;[3]synthèse!AK$14+0.1),1,0)</f>
        <v>#REF!</v>
      </c>
      <c r="AL11" s="2" t="e">
        <f>IF(AND('[3]BLOC PM'!$I3&gt;=[3]synthèse!AL$14,'[3]BLOC PM'!$I3&lt;[3]synthèse!AL$14+0.1),1,0)</f>
        <v>#REF!</v>
      </c>
      <c r="AM11" s="2" t="e">
        <f>IF(AND('[3]BLOC PM'!$I3&gt;=[3]synthèse!AM$14,'[3]BLOC PM'!$I3&lt;[3]synthèse!AM$14+0.1),1,0)</f>
        <v>#REF!</v>
      </c>
      <c r="AN11" s="2" t="e">
        <f>IF(AND('[3]BLOC PM'!$I3&gt;=[3]synthèse!AN$14,'[3]BLOC PM'!$I3&lt;[3]synthèse!AN$14+0.1),1,0)</f>
        <v>#REF!</v>
      </c>
      <c r="AO11" s="2" t="e">
        <f>IF(AND('[3]BLOC PM'!$I3&gt;=[3]synthèse!AO$14,'[3]BLOC PM'!$I3&lt;[3]synthèse!AO$14+0.1),1,0)</f>
        <v>#REF!</v>
      </c>
      <c r="AP11" s="2" t="e">
        <f>IF(AND('[3]BLOC PM'!$I3&gt;=[3]synthèse!AP$14,'[3]BLOC PM'!$I3&lt;[3]synthèse!AP$14+0.1),1,0)</f>
        <v>#REF!</v>
      </c>
      <c r="AQ11" s="2" t="e">
        <f>IF(AND('[3]BLOC PM'!$I3&gt;=[3]synthèse!AQ$14,'[3]BLOC PM'!$I3&lt;[3]synthèse!AQ$14+0.1),1,0)</f>
        <v>#REF!</v>
      </c>
      <c r="AR11" s="2" t="e">
        <f>IF(AND('[3]BLOC PM'!$I3&gt;=[3]synthèse!AR$14,'[3]BLOC PM'!$I3&lt;[3]synthèse!AR$14+0.1),1,0)</f>
        <v>#REF!</v>
      </c>
      <c r="AS11" s="2" t="e">
        <f>IF(AND('[3]BLOC PM'!$I3&gt;=[3]synthèse!AS$14,'[3]BLOC PM'!$I3&lt;[3]synthèse!AS$14+0.1),1,0)</f>
        <v>#REF!</v>
      </c>
      <c r="AT11" s="2" t="e">
        <f>IF(AND('[3]BLOC PM'!$I3&gt;=[3]synthèse!AT$14,'[3]BLOC PM'!$I3&lt;[3]synthèse!AT$14+0.1),1,0)</f>
        <v>#REF!</v>
      </c>
      <c r="AU11" s="2" t="e">
        <f>IF(AND('[3]BLOC PM'!$I3&gt;=[3]synthèse!AU$14,'[3]BLOC PM'!$I3&lt;[3]synthèse!AU$14+0.1),1,0)</f>
        <v>#REF!</v>
      </c>
      <c r="AV11" s="2" t="e">
        <f>IF(AND('[3]BLOC PM'!$I3&gt;=[3]synthèse!AV$14,'[3]BLOC PM'!$I3&lt;[3]synthèse!AV$14+0.1),1,0)</f>
        <v>#REF!</v>
      </c>
      <c r="AW11" s="2" t="e">
        <f>IF(AND('[3]BLOC PM'!$I3&gt;=[3]synthèse!AW$14,'[3]BLOC PM'!$I3&lt;[3]synthèse!AW$14+0.1),1,0)</f>
        <v>#REF!</v>
      </c>
      <c r="AX11" s="2" t="e">
        <f>IF(AND('[3]BLOC PM'!$I3&gt;=[3]synthèse!AX$14,'[3]BLOC PM'!$I3&lt;[3]synthèse!AX$14+0.1),1,0)</f>
        <v>#REF!</v>
      </c>
      <c r="AY11" s="2" t="e">
        <f>IF(AND('[3]BLOC PM'!$I3&gt;=[3]synthèse!AY$14,'[3]BLOC PM'!$I3&lt;[3]synthèse!AY$14+0.1),1,0)</f>
        <v>#REF!</v>
      </c>
      <c r="AZ11" s="2" t="e">
        <f>IF(AND('[3]BLOC PM'!$I3&gt;=[3]synthèse!AZ$14,'[3]BLOC PM'!$I3&lt;[3]synthèse!AZ$14+0.1),1,0)</f>
        <v>#REF!</v>
      </c>
      <c r="BA11" s="2" t="e">
        <f>IF(AND('[3]BLOC PM'!$I3&gt;=[3]synthèse!BA$14,'[3]BLOC PM'!$I3&lt;[3]synthèse!BA$14+0.1),1,0)</f>
        <v>#REF!</v>
      </c>
      <c r="BB11" s="2" t="e">
        <f>IF(AND('[3]BLOC PM'!$I3&gt;=[3]synthèse!BB$14,'[3]BLOC PM'!$I3&lt;[3]synthèse!BB$14+0.1),1,0)</f>
        <v>#REF!</v>
      </c>
      <c r="BC11" s="2" t="e">
        <f>IF(AND('[3]BLOC PM'!$I3&gt;=[3]synthèse!BC$14,'[3]BLOC PM'!$I3&lt;[3]synthèse!BC$14+0.1),1,0)</f>
        <v>#REF!</v>
      </c>
      <c r="BD11" s="2" t="e">
        <f>IF(AND('[3]BLOC PM'!$I3&gt;=[3]synthèse!BD$14,'[3]BLOC PM'!$I3&lt;[3]synthèse!BD$14+0.1),1,0)</f>
        <v>#REF!</v>
      </c>
      <c r="BE11" s="2" t="e">
        <f>IF(AND('[3]BLOC PM'!$I3&gt;=[3]synthèse!BE$14,'[3]BLOC PM'!$I3&lt;[3]synthèse!BE$14+0.1),1,0)</f>
        <v>#REF!</v>
      </c>
      <c r="BF11" s="2" t="e">
        <f>IF(AND('[3]BLOC PM'!$I3&gt;=[3]synthèse!BF$14,'[3]BLOC PM'!$I3&lt;[3]synthèse!BF$14+0.1),1,0)</f>
        <v>#REF!</v>
      </c>
      <c r="BG11" s="2" t="e">
        <f>IF(AND('[3]BLOC PM'!$I3&gt;=[3]synthèse!BG$14,'[3]BLOC PM'!$I3&lt;[3]synthèse!BG$14+0.1),1,0)</f>
        <v>#REF!</v>
      </c>
      <c r="BH11" s="2" t="e">
        <f>IF(AND('[3]BLOC PM'!$I3&gt;=[3]synthèse!BH$14,'[3]BLOC PM'!$I3&lt;[3]synthèse!BH$14+0.1),1,0)</f>
        <v>#REF!</v>
      </c>
      <c r="BI11" s="2" t="e">
        <f>IF(AND('[3]BLOC PM'!$I3&gt;=[3]synthèse!BI$14,'[3]BLOC PM'!$I3&lt;[3]synthèse!BI$14+0.1),1,0)</f>
        <v>#REF!</v>
      </c>
      <c r="BJ11" s="2" t="e">
        <f>IF(AND('[3]BLOC PM'!$I3&gt;=[3]synthèse!BJ$14,'[3]BLOC PM'!$I3&lt;[3]synthèse!BJ$14+0.1),1,0)</f>
        <v>#REF!</v>
      </c>
      <c r="BK11" s="2" t="e">
        <f>IF(AND('[3]BLOC PM'!$I3&gt;=[3]synthèse!BK$14,'[3]BLOC PM'!$I3&lt;[3]synthèse!BK$14+0.1),1,0)</f>
        <v>#REF!</v>
      </c>
      <c r="BL11" s="2" t="e">
        <f>IF(AND('[3]BLOC PM'!$I3&gt;=[3]synthèse!BL$14,'[3]BLOC PM'!$I3&lt;[3]synthèse!BL$14+0.1),1,0)</f>
        <v>#REF!</v>
      </c>
      <c r="BM11" s="2" t="e">
        <f>IF(AND('[3]BLOC PM'!$I3&gt;=[3]synthèse!BM$14,'[3]BLOC PM'!$I3&lt;[3]synthèse!BM$14+0.1),1,0)</f>
        <v>#REF!</v>
      </c>
      <c r="BN11" s="2" t="e">
        <f>IF(AND('[3]BLOC PM'!$I3&gt;=[3]synthèse!BN$14,'[3]BLOC PM'!$I3&lt;[3]synthèse!BN$14+0.1),1,0)</f>
        <v>#REF!</v>
      </c>
      <c r="BO11" s="2" t="e">
        <f>IF(AND('[3]BLOC PM'!$I3&gt;=[3]synthèse!BO$14,'[3]BLOC PM'!$I3&lt;[3]synthèse!BO$14+0.1),1,0)</f>
        <v>#REF!</v>
      </c>
      <c r="BP11" s="2" t="e">
        <f>IF(AND('[3]BLOC PM'!$I3&gt;=[3]synthèse!BP$14,'[3]BLOC PM'!$I3&lt;[3]synthèse!BP$14+0.1),1,0)</f>
        <v>#REF!</v>
      </c>
      <c r="BQ11" s="2" t="e">
        <f>IF(AND('[3]BLOC PM'!$I3&gt;=[3]synthèse!BQ$14,'[3]BLOC PM'!$I3&lt;[3]synthèse!BQ$14+0.1),1,0)</f>
        <v>#REF!</v>
      </c>
      <c r="BR11" s="2" t="e">
        <f>IF(AND('[3]BLOC PM'!$I3&gt;=[3]synthèse!BR$14,'[3]BLOC PM'!$I3&lt;[3]synthèse!BR$14+0.1),1,0)</f>
        <v>#REF!</v>
      </c>
      <c r="BS11" s="2" t="e">
        <f>IF(AND('[3]BLOC PM'!$I3&gt;=[3]synthèse!BS$14,'[3]BLOC PM'!$I3&lt;[3]synthèse!BS$14+0.1),1,0)</f>
        <v>#REF!</v>
      </c>
      <c r="BT11" s="2" t="e">
        <f>IF(AND('[3]BLOC PM'!$I3&gt;=[3]synthèse!BT$14,'[3]BLOC PM'!$I3&lt;[3]synthèse!BT$14+0.1),1,0)</f>
        <v>#REF!</v>
      </c>
      <c r="BU11" s="2" t="e">
        <f>IF(AND('[3]BLOC PM'!$I3&gt;=[3]synthèse!BU$14,'[3]BLOC PM'!$I3&lt;[3]synthèse!BU$14+0.1),1,0)</f>
        <v>#REF!</v>
      </c>
      <c r="BV11" s="2" t="e">
        <f>IF(AND('[3]BLOC PM'!$I3&gt;=[3]synthèse!BV$14,'[3]BLOC PM'!$I3&lt;[3]synthèse!BV$14+0.1),1,0)</f>
        <v>#REF!</v>
      </c>
      <c r="BW11" s="2" t="e">
        <f>IF(AND('[3]BLOC PM'!$I3&gt;=[3]synthèse!BW$14,'[3]BLOC PM'!$I3&lt;[3]synthèse!BW$14+0.1),1,0)</f>
        <v>#REF!</v>
      </c>
      <c r="BX11" s="2" t="e">
        <f>IF(AND('[3]BLOC PM'!$I3&gt;=[3]synthèse!BX$14,'[3]BLOC PM'!$I3&lt;[3]synthèse!BX$14+0.1),1,0)</f>
        <v>#REF!</v>
      </c>
      <c r="BY11" s="2" t="e">
        <f>IF(AND('[3]BLOC PM'!$I3&gt;=[3]synthèse!BY$14,'[3]BLOC PM'!$I3&lt;[3]synthèse!BY$14+0.1),1,0)</f>
        <v>#REF!</v>
      </c>
      <c r="BZ11" s="2" t="e">
        <f>IF(AND('[3]BLOC PM'!$I3&gt;=[3]synthèse!BZ$14,'[3]BLOC PM'!$I3&lt;[3]synthèse!BZ$14+0.1),1,0)</f>
        <v>#REF!</v>
      </c>
      <c r="CA11" s="2" t="e">
        <f>IF(AND('[3]BLOC PM'!$I3&gt;=[3]synthèse!CA$14,'[3]BLOC PM'!$I3&lt;[3]synthèse!CA$14+0.1),1,0)</f>
        <v>#REF!</v>
      </c>
      <c r="CB11" s="2" t="e">
        <f>IF(AND('[3]BLOC PM'!$I3&gt;=[3]synthèse!CB$14,'[3]BLOC PM'!$I3&lt;[3]synthèse!CB$14+0.1),1,0)</f>
        <v>#REF!</v>
      </c>
      <c r="CC11" s="2" t="e">
        <f>IF(AND('[3]BLOC PM'!$I3&gt;=[3]synthèse!CC$14,'[3]BLOC PM'!$I3&lt;[3]synthèse!CC$14+0.1),1,0)</f>
        <v>#REF!</v>
      </c>
      <c r="CD11" s="2" t="e">
        <f>IF(AND('[3]BLOC PM'!$I3&gt;=[3]synthèse!CD$14,'[3]BLOC PM'!$I3&lt;[3]synthèse!CD$14+0.1),1,0)</f>
        <v>#REF!</v>
      </c>
      <c r="CE11" s="2" t="e">
        <f>IF(AND('[3]BLOC PM'!$I3&gt;=[3]synthèse!CE$14,'[3]BLOC PM'!$I3&lt;[3]synthèse!CE$14+0.1),1,0)</f>
        <v>#REF!</v>
      </c>
      <c r="CF11" s="2" t="e">
        <f>IF(AND('[3]BLOC PM'!$I3&gt;=[3]synthèse!CF$14,'[3]BLOC PM'!$I3&lt;[3]synthèse!CF$14+0.1),1,0)</f>
        <v>#REF!</v>
      </c>
      <c r="CG11" s="2" t="e">
        <f>IF(AND('[3]BLOC PM'!$I3&gt;=[3]synthèse!CG$14,'[3]BLOC PM'!$I3&lt;[3]synthèse!CG$14+0.1),1,0)</f>
        <v>#REF!</v>
      </c>
      <c r="CH11" s="2" t="e">
        <f>IF(AND('[3]BLOC PM'!$I3&gt;=[3]synthèse!CH$14,'[3]BLOC PM'!$I3&lt;[3]synthèse!CH$14+0.1),1,0)</f>
        <v>#REF!</v>
      </c>
      <c r="CI11" s="2" t="e">
        <f>IF(AND('[3]BLOC PM'!$I3&gt;=[3]synthèse!CI$14,'[3]BLOC PM'!$I3&lt;[3]synthèse!CI$14+0.1),1,0)</f>
        <v>#REF!</v>
      </c>
      <c r="CJ11" s="2" t="e">
        <f>IF(AND('[3]BLOC PM'!$I3&gt;=[3]synthèse!CJ$14,'[3]BLOC PM'!$I3&lt;[3]synthèse!CJ$14+0.1),1,0)</f>
        <v>#REF!</v>
      </c>
      <c r="CK11" s="2" t="e">
        <f>IF(AND('[3]BLOC PM'!$I3&gt;=[3]synthèse!CK$14,'[3]BLOC PM'!$I3&lt;[3]synthèse!CK$14+0.1),1,0)</f>
        <v>#REF!</v>
      </c>
      <c r="CL11" s="33"/>
      <c r="CM11" s="2" t="e">
        <f>AH11*$O11</f>
        <v>#REF!</v>
      </c>
      <c r="CN11" s="2" t="e">
        <f t="shared" ref="CN11:EO11" si="0">AI11*$O11</f>
        <v>#REF!</v>
      </c>
      <c r="CO11" s="2" t="e">
        <f t="shared" si="0"/>
        <v>#REF!</v>
      </c>
      <c r="CP11" s="2" t="e">
        <f t="shared" si="0"/>
        <v>#REF!</v>
      </c>
      <c r="CQ11" s="2" t="e">
        <f t="shared" si="0"/>
        <v>#REF!</v>
      </c>
      <c r="CR11" s="2" t="e">
        <f t="shared" si="0"/>
        <v>#REF!</v>
      </c>
      <c r="CS11" s="2" t="e">
        <f t="shared" si="0"/>
        <v>#REF!</v>
      </c>
      <c r="CT11" s="2" t="e">
        <f t="shared" si="0"/>
        <v>#REF!</v>
      </c>
      <c r="CU11" s="2" t="e">
        <f t="shared" si="0"/>
        <v>#REF!</v>
      </c>
      <c r="CV11" s="2" t="e">
        <f t="shared" si="0"/>
        <v>#REF!</v>
      </c>
      <c r="CW11" s="2" t="e">
        <f t="shared" si="0"/>
        <v>#REF!</v>
      </c>
      <c r="CX11" s="2" t="e">
        <f t="shared" si="0"/>
        <v>#REF!</v>
      </c>
      <c r="CY11" s="2" t="e">
        <f t="shared" si="0"/>
        <v>#REF!</v>
      </c>
      <c r="CZ11" s="2" t="e">
        <f t="shared" si="0"/>
        <v>#REF!</v>
      </c>
      <c r="DA11" s="2" t="e">
        <f t="shared" si="0"/>
        <v>#REF!</v>
      </c>
      <c r="DB11" s="2" t="e">
        <f t="shared" si="0"/>
        <v>#REF!</v>
      </c>
      <c r="DC11" s="2" t="e">
        <f t="shared" si="0"/>
        <v>#REF!</v>
      </c>
      <c r="DD11" s="2" t="e">
        <f t="shared" si="0"/>
        <v>#REF!</v>
      </c>
      <c r="DE11" s="2" t="e">
        <f t="shared" si="0"/>
        <v>#REF!</v>
      </c>
      <c r="DF11" s="2" t="e">
        <f t="shared" si="0"/>
        <v>#REF!</v>
      </c>
      <c r="DG11" s="2" t="e">
        <f t="shared" si="0"/>
        <v>#REF!</v>
      </c>
      <c r="DH11" s="2" t="e">
        <f t="shared" si="0"/>
        <v>#REF!</v>
      </c>
      <c r="DI11" s="2" t="e">
        <f t="shared" si="0"/>
        <v>#REF!</v>
      </c>
      <c r="DJ11" s="2" t="e">
        <f t="shared" si="0"/>
        <v>#REF!</v>
      </c>
      <c r="DK11" s="2" t="e">
        <f t="shared" si="0"/>
        <v>#REF!</v>
      </c>
      <c r="DL11" s="2" t="e">
        <f t="shared" si="0"/>
        <v>#REF!</v>
      </c>
      <c r="DM11" s="2" t="e">
        <f t="shared" si="0"/>
        <v>#REF!</v>
      </c>
      <c r="DN11" s="2" t="e">
        <f t="shared" si="0"/>
        <v>#REF!</v>
      </c>
      <c r="DO11" s="2" t="e">
        <f t="shared" si="0"/>
        <v>#REF!</v>
      </c>
      <c r="DP11" s="2" t="e">
        <f t="shared" si="0"/>
        <v>#REF!</v>
      </c>
      <c r="DQ11" s="2" t="e">
        <f t="shared" si="0"/>
        <v>#REF!</v>
      </c>
      <c r="DR11" s="2" t="e">
        <f t="shared" si="0"/>
        <v>#REF!</v>
      </c>
      <c r="DS11" s="2" t="e">
        <f t="shared" si="0"/>
        <v>#REF!</v>
      </c>
      <c r="DT11" s="2" t="e">
        <f t="shared" si="0"/>
        <v>#REF!</v>
      </c>
      <c r="DU11" s="2" t="e">
        <f t="shared" si="0"/>
        <v>#REF!</v>
      </c>
      <c r="DV11" s="2" t="e">
        <f t="shared" si="0"/>
        <v>#REF!</v>
      </c>
      <c r="DW11" s="2" t="e">
        <f t="shared" si="0"/>
        <v>#REF!</v>
      </c>
      <c r="DX11" s="2" t="e">
        <f t="shared" si="0"/>
        <v>#REF!</v>
      </c>
      <c r="DY11" s="2" t="e">
        <f t="shared" si="0"/>
        <v>#REF!</v>
      </c>
      <c r="DZ11" s="2" t="e">
        <f t="shared" si="0"/>
        <v>#REF!</v>
      </c>
      <c r="EA11" s="2" t="e">
        <f t="shared" si="0"/>
        <v>#REF!</v>
      </c>
      <c r="EB11" s="2" t="e">
        <f t="shared" si="0"/>
        <v>#REF!</v>
      </c>
      <c r="EC11" s="2" t="e">
        <f t="shared" si="0"/>
        <v>#REF!</v>
      </c>
      <c r="ED11" s="2" t="e">
        <f t="shared" si="0"/>
        <v>#REF!</v>
      </c>
      <c r="EE11" s="2" t="e">
        <f t="shared" si="0"/>
        <v>#REF!</v>
      </c>
      <c r="EF11" s="2" t="e">
        <f t="shared" si="0"/>
        <v>#REF!</v>
      </c>
      <c r="EG11" s="2" t="e">
        <f t="shared" si="0"/>
        <v>#REF!</v>
      </c>
      <c r="EH11" s="2" t="e">
        <f t="shared" si="0"/>
        <v>#REF!</v>
      </c>
      <c r="EI11" s="2" t="e">
        <f t="shared" si="0"/>
        <v>#REF!</v>
      </c>
      <c r="EJ11" s="2" t="e">
        <f t="shared" si="0"/>
        <v>#REF!</v>
      </c>
      <c r="EK11" s="2" t="e">
        <f t="shared" si="0"/>
        <v>#REF!</v>
      </c>
      <c r="EL11" s="2" t="e">
        <f t="shared" si="0"/>
        <v>#REF!</v>
      </c>
      <c r="EM11" s="2" t="e">
        <f t="shared" si="0"/>
        <v>#REF!</v>
      </c>
      <c r="EN11" s="2" t="e">
        <f t="shared" si="0"/>
        <v>#REF!</v>
      </c>
      <c r="EO11" s="2" t="e">
        <f t="shared" si="0"/>
        <v>#REF!</v>
      </c>
      <c r="EP11" s="2" t="e">
        <f>CK11*$O11</f>
        <v>#REF!</v>
      </c>
      <c r="ES11" s="72"/>
      <c r="ET11" s="265"/>
      <c r="EU11" s="62"/>
      <c r="EV11" s="7"/>
      <c r="EW11" s="7"/>
      <c r="EX11" s="7"/>
      <c r="EY11" s="7"/>
      <c r="EZ11" s="7"/>
    </row>
    <row r="12" spans="1:161" ht="15" x14ac:dyDescent="0.25">
      <c r="A12" s="71" t="s">
        <v>126</v>
      </c>
      <c r="B12" s="72" t="s">
        <v>127</v>
      </c>
      <c r="C12" s="73">
        <f>SUMIF($W$15:$W$143,B12,$N$15:$N$143)</f>
        <v>0</v>
      </c>
      <c r="D12" s="135"/>
      <c r="E12" s="74">
        <f>SUMIF($W$15:$W$143,B12,$P$15:$P$143)</f>
        <v>0</v>
      </c>
      <c r="F12" s="88" t="str">
        <f>IF(C12&lt;&gt;0,E12/C12,"-")</f>
        <v>-</v>
      </c>
      <c r="G12" s="136">
        <v>0.70967741935483875</v>
      </c>
      <c r="H12" s="65"/>
      <c r="I12" s="75"/>
      <c r="K12" s="64"/>
      <c r="L12" s="64"/>
      <c r="M12" s="4"/>
      <c r="N12" s="4"/>
      <c r="O12" s="4"/>
      <c r="P12" s="4"/>
      <c r="Q12" s="4"/>
      <c r="R12" s="4"/>
      <c r="S12" s="4"/>
      <c r="T12" s="4"/>
      <c r="U12" s="4"/>
      <c r="V12" s="4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14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M12" s="14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ES12" s="253"/>
      <c r="ET12" s="253"/>
      <c r="EU12" s="253"/>
      <c r="EV12" s="253"/>
      <c r="EW12" s="253"/>
      <c r="EX12" s="253"/>
      <c r="EY12" s="253"/>
      <c r="EZ12" s="7"/>
    </row>
    <row r="13" spans="1:161" ht="16.5" x14ac:dyDescent="0.25">
      <c r="A13" s="71" t="s">
        <v>126</v>
      </c>
      <c r="B13" s="72" t="s">
        <v>128</v>
      </c>
      <c r="C13" s="73">
        <f t="shared" ref="C13:C18" si="1">SUMIF($W$15:$W$143,B13,$N$15:$N$143)</f>
        <v>0</v>
      </c>
      <c r="D13" s="135"/>
      <c r="E13" s="74">
        <f t="shared" ref="E13:E18" si="2">SUMIF($W$15:$W$143,B13,$P$15:$P$143)</f>
        <v>0</v>
      </c>
      <c r="F13" s="88" t="str">
        <f t="shared" ref="F13:F18" si="3">IF(C13&lt;&gt;0,E13/C13,"-")</f>
        <v>-</v>
      </c>
      <c r="G13" s="136" t="s">
        <v>129</v>
      </c>
      <c r="H13" s="65"/>
      <c r="I13" s="75"/>
      <c r="K13" s="64"/>
      <c r="L13" s="64"/>
      <c r="M13" s="4"/>
      <c r="N13" s="4"/>
      <c r="O13" s="4"/>
      <c r="P13" s="4"/>
      <c r="Q13" s="4"/>
      <c r="R13" s="4"/>
      <c r="S13" s="4"/>
      <c r="T13" s="4"/>
      <c r="U13" s="4"/>
      <c r="V13" s="4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14"/>
      <c r="AI13" s="13"/>
      <c r="AJ13" s="14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M13" s="14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ES13" s="275" t="s">
        <v>213</v>
      </c>
      <c r="ET13" s="276">
        <v>44317</v>
      </c>
      <c r="EU13" s="266" t="s">
        <v>173</v>
      </c>
      <c r="EV13" s="253"/>
      <c r="EW13" s="253"/>
      <c r="EX13" s="253"/>
      <c r="EY13" s="253"/>
      <c r="EZ13" s="7"/>
      <c r="FC13" s="227"/>
      <c r="FD13" s="126"/>
      <c r="FE13" s="179"/>
    </row>
    <row r="14" spans="1:161" ht="16.5" x14ac:dyDescent="0.25">
      <c r="A14" s="71" t="s">
        <v>126</v>
      </c>
      <c r="B14" s="72" t="s">
        <v>130</v>
      </c>
      <c r="C14" s="73">
        <f t="shared" si="1"/>
        <v>0</v>
      </c>
      <c r="D14" s="135"/>
      <c r="E14" s="74">
        <f t="shared" si="2"/>
        <v>0</v>
      </c>
      <c r="F14" s="88" t="str">
        <f t="shared" si="3"/>
        <v>-</v>
      </c>
      <c r="G14" s="136">
        <v>0</v>
      </c>
      <c r="H14" s="65"/>
      <c r="I14" s="75"/>
      <c r="K14" s="66"/>
      <c r="L14" s="66"/>
      <c r="M14" s="8" t="s">
        <v>6</v>
      </c>
      <c r="N14" s="8" t="s">
        <v>27</v>
      </c>
      <c r="O14" s="8" t="s">
        <v>131</v>
      </c>
      <c r="P14" s="8" t="s">
        <v>4</v>
      </c>
      <c r="Q14" s="8" t="s">
        <v>5</v>
      </c>
      <c r="R14" s="8" t="s">
        <v>11</v>
      </c>
      <c r="S14" s="8" t="s">
        <v>12</v>
      </c>
      <c r="T14" s="8" t="s">
        <v>9</v>
      </c>
      <c r="U14" s="8" t="s">
        <v>17</v>
      </c>
      <c r="V14" s="8" t="s">
        <v>19</v>
      </c>
      <c r="W14" s="8" t="s">
        <v>28</v>
      </c>
      <c r="X14" s="50"/>
      <c r="Y14" s="8" t="s">
        <v>6</v>
      </c>
      <c r="Z14" s="8" t="s">
        <v>27</v>
      </c>
      <c r="AA14" s="8" t="s">
        <v>4</v>
      </c>
      <c r="AB14" s="8" t="s">
        <v>34</v>
      </c>
      <c r="AC14" s="8" t="s">
        <v>35</v>
      </c>
      <c r="AD14" s="8" t="s">
        <v>28</v>
      </c>
      <c r="AE14" s="50"/>
      <c r="AF14" s="17"/>
      <c r="AG14" s="11" t="s">
        <v>6</v>
      </c>
      <c r="AH14" s="12">
        <v>0</v>
      </c>
      <c r="AI14" s="12">
        <v>0.1</v>
      </c>
      <c r="AJ14" s="12">
        <v>0.2</v>
      </c>
      <c r="AK14" s="12">
        <v>0.3</v>
      </c>
      <c r="AL14" s="12">
        <v>0.4</v>
      </c>
      <c r="AM14" s="12">
        <v>0.5</v>
      </c>
      <c r="AN14" s="12">
        <v>0.6</v>
      </c>
      <c r="AO14" s="12">
        <v>0.7</v>
      </c>
      <c r="AP14" s="12">
        <v>0.8</v>
      </c>
      <c r="AQ14" s="12">
        <v>0.9</v>
      </c>
      <c r="AR14" s="12">
        <v>1</v>
      </c>
      <c r="AS14" s="12">
        <v>1.1000000000000001</v>
      </c>
      <c r="AT14" s="12">
        <v>1.2</v>
      </c>
      <c r="AU14" s="12">
        <v>1.3</v>
      </c>
      <c r="AV14" s="12">
        <v>1.4</v>
      </c>
      <c r="AW14" s="12">
        <v>1.5</v>
      </c>
      <c r="AX14" s="12">
        <v>1.6</v>
      </c>
      <c r="AY14" s="12">
        <v>1.7</v>
      </c>
      <c r="AZ14" s="12">
        <v>1.8</v>
      </c>
      <c r="BA14" s="12">
        <v>1.9</v>
      </c>
      <c r="BB14" s="12">
        <v>2</v>
      </c>
      <c r="BC14" s="12">
        <v>2.1</v>
      </c>
      <c r="BD14" s="12">
        <v>2.2000000000000002</v>
      </c>
      <c r="BE14" s="12">
        <v>2.2999999999999998</v>
      </c>
      <c r="BF14" s="12">
        <v>2.4</v>
      </c>
      <c r="BG14" s="12">
        <v>2.5</v>
      </c>
      <c r="BH14" s="12">
        <v>2.6</v>
      </c>
      <c r="BI14" s="12">
        <v>2.7</v>
      </c>
      <c r="BJ14" s="12">
        <v>2.8</v>
      </c>
      <c r="BK14" s="12">
        <v>2.9</v>
      </c>
      <c r="BL14" s="12">
        <v>3</v>
      </c>
      <c r="BM14" s="12">
        <v>3.1</v>
      </c>
      <c r="BN14" s="12">
        <v>3.2</v>
      </c>
      <c r="BO14" s="12">
        <v>3.3</v>
      </c>
      <c r="BP14" s="12">
        <v>3.4</v>
      </c>
      <c r="BQ14" s="12">
        <v>3.5</v>
      </c>
      <c r="BR14" s="12">
        <v>3.6</v>
      </c>
      <c r="BS14" s="12">
        <v>3.7</v>
      </c>
      <c r="BT14" s="12">
        <v>3.8</v>
      </c>
      <c r="BU14" s="12">
        <v>3.9</v>
      </c>
      <c r="BV14" s="12">
        <v>4</v>
      </c>
      <c r="BW14" s="12">
        <v>4.0999999999999996</v>
      </c>
      <c r="BX14" s="12">
        <v>4.2</v>
      </c>
      <c r="BY14" s="12">
        <v>4.3</v>
      </c>
      <c r="BZ14" s="12">
        <v>4.4000000000000004</v>
      </c>
      <c r="CA14" s="12">
        <v>4.5</v>
      </c>
      <c r="CB14" s="12">
        <v>4.5999999999999996</v>
      </c>
      <c r="CC14" s="12">
        <v>4.7</v>
      </c>
      <c r="CD14" s="12">
        <v>4.8</v>
      </c>
      <c r="CE14" s="12">
        <v>4.9000000000000004</v>
      </c>
      <c r="CF14" s="12">
        <v>5</v>
      </c>
      <c r="CG14" s="12">
        <v>5.0999999999999996</v>
      </c>
      <c r="CH14" s="12">
        <v>5.2</v>
      </c>
      <c r="CI14" s="12">
        <v>5.3</v>
      </c>
      <c r="CJ14" s="12">
        <v>5.4</v>
      </c>
      <c r="CK14" s="12">
        <v>5.4999999999999902</v>
      </c>
      <c r="CL14" s="33"/>
      <c r="CM14" s="12">
        <v>0</v>
      </c>
      <c r="CN14" s="12">
        <v>0.1</v>
      </c>
      <c r="CO14" s="12">
        <v>0.2</v>
      </c>
      <c r="CP14" s="12">
        <v>0.3</v>
      </c>
      <c r="CQ14" s="12">
        <v>0.4</v>
      </c>
      <c r="CR14" s="12">
        <v>0.5</v>
      </c>
      <c r="CS14" s="12">
        <v>0.6</v>
      </c>
      <c r="CT14" s="12">
        <v>0.7</v>
      </c>
      <c r="CU14" s="12">
        <v>0.8</v>
      </c>
      <c r="CV14" s="12">
        <v>0.9</v>
      </c>
      <c r="CW14" s="12">
        <v>1</v>
      </c>
      <c r="CX14" s="12">
        <v>1.1000000000000001</v>
      </c>
      <c r="CY14" s="12">
        <v>1.2</v>
      </c>
      <c r="CZ14" s="12">
        <v>1.3</v>
      </c>
      <c r="DA14" s="12">
        <v>1.4</v>
      </c>
      <c r="DB14" s="12">
        <v>1.5</v>
      </c>
      <c r="DC14" s="12">
        <v>1.6</v>
      </c>
      <c r="DD14" s="12">
        <v>1.7</v>
      </c>
      <c r="DE14" s="12">
        <v>1.8</v>
      </c>
      <c r="DF14" s="12">
        <v>1.9</v>
      </c>
      <c r="DG14" s="12">
        <v>2</v>
      </c>
      <c r="DH14" s="12">
        <v>2.1</v>
      </c>
      <c r="DI14" s="12">
        <v>2.2000000000000002</v>
      </c>
      <c r="DJ14" s="12">
        <v>2.2999999999999998</v>
      </c>
      <c r="DK14" s="12">
        <v>2.4</v>
      </c>
      <c r="DL14" s="12">
        <v>2.5</v>
      </c>
      <c r="DM14" s="12">
        <v>2.6</v>
      </c>
      <c r="DN14" s="12">
        <v>2.7</v>
      </c>
      <c r="DO14" s="12">
        <v>2.8</v>
      </c>
      <c r="DP14" s="12">
        <v>2.9</v>
      </c>
      <c r="DQ14" s="12">
        <v>3</v>
      </c>
      <c r="DR14" s="12">
        <v>3.1</v>
      </c>
      <c r="DS14" s="12">
        <v>3.2</v>
      </c>
      <c r="DT14" s="12">
        <v>3.3</v>
      </c>
      <c r="DU14" s="12">
        <v>3.4</v>
      </c>
      <c r="DV14" s="12">
        <v>3.5</v>
      </c>
      <c r="DW14" s="12">
        <v>3.6</v>
      </c>
      <c r="DX14" s="12">
        <v>3.7</v>
      </c>
      <c r="DY14" s="12">
        <v>3.8</v>
      </c>
      <c r="DZ14" s="12">
        <v>3.9</v>
      </c>
      <c r="EA14" s="12">
        <v>4</v>
      </c>
      <c r="EB14" s="12">
        <v>4.0999999999999996</v>
      </c>
      <c r="EC14" s="12">
        <v>4.2</v>
      </c>
      <c r="ED14" s="12">
        <v>4.3</v>
      </c>
      <c r="EE14" s="12">
        <v>4.4000000000000004</v>
      </c>
      <c r="EF14" s="12">
        <v>4.5</v>
      </c>
      <c r="EG14" s="12">
        <v>4.5999999999999996</v>
      </c>
      <c r="EH14" s="12">
        <v>4.7</v>
      </c>
      <c r="EI14" s="12">
        <v>4.8</v>
      </c>
      <c r="EJ14" s="12">
        <v>4.9000000000000004</v>
      </c>
      <c r="EK14" s="12">
        <v>5</v>
      </c>
      <c r="EL14" s="12">
        <v>5.0999999999999996</v>
      </c>
      <c r="EM14" s="12">
        <v>5.2</v>
      </c>
      <c r="EN14" s="12">
        <v>5.3</v>
      </c>
      <c r="EO14" s="12">
        <v>5.4</v>
      </c>
      <c r="EP14" s="12">
        <v>5.4999999999999902</v>
      </c>
      <c r="ES14" s="227" t="s">
        <v>52</v>
      </c>
      <c r="ET14" s="179" t="s">
        <v>41</v>
      </c>
      <c r="EU14" s="179" t="str">
        <f>+C48</f>
        <v/>
      </c>
      <c r="EV14" s="267" t="e">
        <f>+EU14/ET14</f>
        <v>#VALUE!</v>
      </c>
      <c r="EW14" s="285" t="e">
        <f>(EU14-ET14)/ET14</f>
        <v>#VALUE!</v>
      </c>
      <c r="EX14" s="253"/>
      <c r="EY14" s="253"/>
      <c r="EZ14" s="7"/>
      <c r="FC14" s="227"/>
      <c r="FD14" s="126"/>
      <c r="FE14" s="179"/>
    </row>
    <row r="15" spans="1:161" ht="16.5" x14ac:dyDescent="0.25">
      <c r="A15" s="71" t="s">
        <v>126</v>
      </c>
      <c r="B15" s="72" t="s">
        <v>132</v>
      </c>
      <c r="C15" s="73">
        <f t="shared" si="1"/>
        <v>0</v>
      </c>
      <c r="D15" s="135"/>
      <c r="E15" s="74">
        <f>SUMIF($W$15:$W$143,B15,$P$15:$P$143)</f>
        <v>0</v>
      </c>
      <c r="F15" s="88" t="str">
        <f t="shared" si="3"/>
        <v>-</v>
      </c>
      <c r="G15" s="136">
        <v>0.75</v>
      </c>
      <c r="H15" s="65"/>
      <c r="J15" s="66"/>
      <c r="K15" s="66"/>
      <c r="L15" s="66"/>
      <c r="M15" s="9"/>
      <c r="N15" s="9"/>
      <c r="O15" s="9"/>
      <c r="P15" s="9"/>
      <c r="Q15" s="10"/>
      <c r="R15" s="10"/>
      <c r="S15" s="10"/>
      <c r="T15" s="10"/>
      <c r="U15" s="10"/>
      <c r="V15" s="10"/>
      <c r="W15" s="10"/>
      <c r="X15" s="7"/>
      <c r="Y15" s="2">
        <f>+'UP PM'!A6</f>
        <v>1</v>
      </c>
      <c r="Z15" s="2">
        <f>IF(AND('UP PM'!A6&lt;&gt;"",'UP PM'!N6&lt;&gt;"*Non mis en vente"),1,0)</f>
        <v>1</v>
      </c>
      <c r="AA15" s="2">
        <f>IF(AND('UP PM'!N6&lt;&gt;"*RETIRE",'UP PM'!N6&lt;&gt;"*PAS D'OFFRE",'UP PM'!N6&lt;&gt;""),1,0)</f>
        <v>1</v>
      </c>
      <c r="AB15" s="10">
        <f>+'UP PM'!G6</f>
        <v>700</v>
      </c>
      <c r="AC15" s="2">
        <f>AB15*AA15</f>
        <v>700</v>
      </c>
      <c r="AD15" s="2" t="str">
        <f>'UP PM'!B6</f>
        <v>Privée</v>
      </c>
      <c r="AE15" s="7"/>
      <c r="AF15" s="17"/>
      <c r="AG15" s="9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S15" s="227" t="s">
        <v>53</v>
      </c>
      <c r="ET15" s="179" t="s">
        <v>41</v>
      </c>
      <c r="EU15" s="179" t="str">
        <f t="shared" ref="EU15:EU43" si="4">+C49</f>
        <v/>
      </c>
      <c r="EV15" s="267" t="e">
        <f>+EU15/ET15</f>
        <v>#VALUE!</v>
      </c>
      <c r="EW15" s="285" t="e">
        <f>(EU15-ET15)/ET15</f>
        <v>#VALUE!</v>
      </c>
      <c r="EX15" s="253"/>
      <c r="EY15" s="253"/>
      <c r="EZ15" s="7"/>
      <c r="FC15" s="227"/>
      <c r="FD15" s="126"/>
      <c r="FE15" s="179"/>
    </row>
    <row r="16" spans="1:161" ht="16.5" x14ac:dyDescent="0.25">
      <c r="A16" s="71" t="s">
        <v>126</v>
      </c>
      <c r="B16" s="72" t="s">
        <v>133</v>
      </c>
      <c r="C16" s="73">
        <f t="shared" si="1"/>
        <v>0</v>
      </c>
      <c r="D16" s="135"/>
      <c r="E16" s="74">
        <f t="shared" si="2"/>
        <v>0</v>
      </c>
      <c r="F16" s="88" t="str">
        <f t="shared" si="3"/>
        <v>-</v>
      </c>
      <c r="G16" s="136" t="s">
        <v>129</v>
      </c>
      <c r="H16" s="65"/>
      <c r="J16" s="66"/>
      <c r="K16" s="66"/>
      <c r="L16" s="66"/>
      <c r="M16" s="9">
        <f>IF('BLOC PM'!A6&lt;&gt;"",'BLOC PM'!A6,"")</f>
        <v>3</v>
      </c>
      <c r="N16" s="9">
        <f>IF(AND('BLOC PM'!A6&lt;&gt;"",'BLOC PM'!N6&lt;&gt;"*Non mis en vente"),1,0)</f>
        <v>1</v>
      </c>
      <c r="O16" s="9">
        <f>IF(OR('BLOC PM'!E6="CR",'BLOC PM'!E6="CE"),1,0)</f>
        <v>0</v>
      </c>
      <c r="P16" s="9">
        <f>IF(AND('BLOC PM'!N6&lt;&gt;"*RETIRE",'BLOC PM'!N6&lt;&gt;"*PAS D'OFFRE",'BLOC PM'!N6&lt;&gt;""),1,0)</f>
        <v>1</v>
      </c>
      <c r="Q16" s="10">
        <f>'BLOC PM'!I6</f>
        <v>559</v>
      </c>
      <c r="R16" s="10">
        <f>Q16*P16</f>
        <v>559</v>
      </c>
      <c r="S16" s="10">
        <f>'BLOC PM'!L6</f>
        <v>27150</v>
      </c>
      <c r="T16" s="10">
        <f>S16*P16</f>
        <v>27150</v>
      </c>
      <c r="U16" s="10">
        <f>'BLOC PM'!O6</f>
        <v>8</v>
      </c>
      <c r="V16" s="10">
        <f>U16*P16</f>
        <v>8</v>
      </c>
      <c r="W16" s="10" t="str">
        <f>'BLOC PM'!B6</f>
        <v>Privée</v>
      </c>
      <c r="X16" s="7"/>
      <c r="Y16" s="2">
        <f>+'UP PM'!A7</f>
        <v>2</v>
      </c>
      <c r="Z16" s="2">
        <f>IF(AND('UP PM'!A7&lt;&gt;"",'UP PM'!N7&lt;&gt;"*Non mis en vente"),1,0)</f>
        <v>1</v>
      </c>
      <c r="AA16" s="2">
        <f>IF(AND('UP PM'!N7&lt;&gt;"*RETIRE",'UP PM'!N7&lt;&gt;"*PAS D'OFFRE",'UP PM'!N7&lt;&gt;""),1,0)</f>
        <v>1</v>
      </c>
      <c r="AB16" s="10">
        <f>+'UP PM'!G7</f>
        <v>700</v>
      </c>
      <c r="AC16" s="2">
        <f t="shared" ref="AC16:AC79" si="5">AB16*AA16</f>
        <v>700</v>
      </c>
      <c r="AD16" s="2" t="str">
        <f>'UP PM'!B7</f>
        <v>Privée</v>
      </c>
      <c r="AE16" s="7"/>
      <c r="AF16" s="154"/>
      <c r="AG16" s="9">
        <f>IF('BLOC PM'!A6&lt;&gt;"",'BLOC PM'!A6,"")</f>
        <v>3</v>
      </c>
      <c r="AH16" s="148">
        <f>IF(AND('BLOC PM'!$K6&gt;synthèse!AH$14,'BLOC PM'!$K6&lt;synthèse!AH$14+0.1),1,0)</f>
        <v>0</v>
      </c>
      <c r="AI16" s="148">
        <f>IF(AND('BLOC PM'!$K6&gt;synthèse!AI$14,'BLOC PM'!$K6&lt;synthèse!AI$14+0.1),1,0)</f>
        <v>0</v>
      </c>
      <c r="AJ16" s="148">
        <f>IF(AND('BLOC PM'!$K6&gt;synthèse!AJ$14,'BLOC PM'!$K6&lt;synthèse!AJ$14+0.1),1,0)</f>
        <v>0</v>
      </c>
      <c r="AK16" s="148">
        <f>IF(AND('BLOC PM'!$K6&gt;synthèse!AK$14,'BLOC PM'!$K6&lt;synthèse!AK$14+0.1),1,0)</f>
        <v>0</v>
      </c>
      <c r="AL16" s="148">
        <f>IF(AND('BLOC PM'!$K6&gt;synthèse!AL$14,'BLOC PM'!$K6&lt;synthèse!AL$14+0.1),1,0)</f>
        <v>0</v>
      </c>
      <c r="AM16" s="148">
        <f>IF(AND('BLOC PM'!$K6&gt;synthèse!AM$14,'BLOC PM'!$K6&lt;synthèse!AM$14+0.1),1,0)</f>
        <v>0</v>
      </c>
      <c r="AN16" s="148">
        <f>IF(AND('BLOC PM'!$K6&gt;synthèse!AN$14,'BLOC PM'!$K6&lt;synthèse!AN$14+0.1),1,0)</f>
        <v>1</v>
      </c>
      <c r="AO16" s="148">
        <f>IF(AND('BLOC PM'!$K6&gt;synthèse!AO$14,'BLOC PM'!$K6&lt;synthèse!AO$14+0.1),1,0)</f>
        <v>0</v>
      </c>
      <c r="AP16" s="148">
        <f>IF(AND('BLOC PM'!$K6&gt;synthèse!AP$14,'BLOC PM'!$K6&lt;synthèse!AP$14+0.1),1,0)</f>
        <v>0</v>
      </c>
      <c r="AQ16" s="148">
        <f>IF(AND('BLOC PM'!$K6&gt;synthèse!AQ$14,'BLOC PM'!$K6&lt;synthèse!AQ$14+0.1),1,0)</f>
        <v>0</v>
      </c>
      <c r="AR16" s="148">
        <f>IF(AND('BLOC PM'!$K6&gt;synthèse!AR$14,'BLOC PM'!$K6&lt;synthèse!AR$14+0.1),1,0)</f>
        <v>0</v>
      </c>
      <c r="AS16" s="148">
        <f>IF(AND('BLOC PM'!$K6&gt;synthèse!AS$14,'BLOC PM'!$K6&lt;synthèse!AS$14+0.1),1,0)</f>
        <v>0</v>
      </c>
      <c r="AT16" s="148">
        <f>IF(AND('BLOC PM'!$K6&gt;synthèse!AT$14,'BLOC PM'!$K6&lt;synthèse!AT$14+0.1),1,0)</f>
        <v>0</v>
      </c>
      <c r="AU16" s="148">
        <f>IF(AND('BLOC PM'!$K6&gt;synthèse!AU$14,'BLOC PM'!$K6&lt;synthèse!AU$14+0.1),1,0)</f>
        <v>0</v>
      </c>
      <c r="AV16" s="148">
        <f>IF(AND('BLOC PM'!$K6&gt;synthèse!AV$14,'BLOC PM'!$K6&lt;synthèse!AV$14+0.1),1,0)</f>
        <v>0</v>
      </c>
      <c r="AW16" s="148">
        <f>IF(AND('BLOC PM'!$K6&gt;synthèse!AW$14,'BLOC PM'!$K6&lt;synthèse!AW$14+0.1),1,0)</f>
        <v>0</v>
      </c>
      <c r="AX16" s="148">
        <f>IF(AND('BLOC PM'!$K6&gt;synthèse!AX$14,'BLOC PM'!$K6&lt;synthèse!AX$14+0.1),1,0)</f>
        <v>0</v>
      </c>
      <c r="AY16" s="148">
        <f>IF(AND('BLOC PM'!$K6&gt;synthèse!AY$14,'BLOC PM'!$K6&lt;synthèse!AY$14+0.1),1,0)</f>
        <v>0</v>
      </c>
      <c r="AZ16" s="148">
        <f>IF(AND('BLOC PM'!$K6&gt;synthèse!AZ$14,'BLOC PM'!$K6&lt;synthèse!AZ$14+0.1),1,0)</f>
        <v>0</v>
      </c>
      <c r="BA16" s="148">
        <f>IF(AND('BLOC PM'!$K6&gt;synthèse!BA$14,'BLOC PM'!$K6&lt;synthèse!BA$14+0.1),1,0)</f>
        <v>0</v>
      </c>
      <c r="BB16" s="148">
        <f>IF(AND('BLOC PM'!$K6&gt;synthèse!BB$14,'BLOC PM'!$K6&lt;synthèse!BB$14+0.1),1,0)</f>
        <v>0</v>
      </c>
      <c r="BC16" s="148">
        <f>IF(AND('BLOC PM'!$K6&gt;synthèse!BC$14,'BLOC PM'!$K6&lt;synthèse!BC$14+0.1),1,0)</f>
        <v>0</v>
      </c>
      <c r="BD16" s="148">
        <f>IF(AND('BLOC PM'!$K6&gt;synthèse!BD$14,'BLOC PM'!$K6&lt;synthèse!BD$14+0.1),1,0)</f>
        <v>0</v>
      </c>
      <c r="BE16" s="148">
        <f>IF(AND('BLOC PM'!$K6&gt;synthèse!BE$14,'BLOC PM'!$K6&lt;synthèse!BE$14+0.1),1,0)</f>
        <v>0</v>
      </c>
      <c r="BF16" s="148">
        <f>IF(AND('BLOC PM'!$K6&gt;synthèse!BF$14,'BLOC PM'!$K6&lt;synthèse!BF$14+0.1),1,0)</f>
        <v>0</v>
      </c>
      <c r="BG16" s="148">
        <f>IF(AND('BLOC PM'!$K6&gt;synthèse!BG$14,'BLOC PM'!$K6&lt;synthèse!BG$14+0.1),1,0)</f>
        <v>0</v>
      </c>
      <c r="BH16" s="148">
        <f>IF(AND('BLOC PM'!$K6&gt;synthèse!BH$14,'BLOC PM'!$K6&lt;synthèse!BH$14+0.1),1,0)</f>
        <v>0</v>
      </c>
      <c r="BI16" s="148">
        <f>IF(AND('BLOC PM'!$K6&gt;synthèse!BI$14,'BLOC PM'!$K6&lt;synthèse!BI$14+0.1),1,0)</f>
        <v>0</v>
      </c>
      <c r="BJ16" s="148">
        <f>IF(AND('BLOC PM'!$K6&gt;synthèse!BJ$14,'BLOC PM'!$K6&lt;synthèse!BJ$14+0.1),1,0)</f>
        <v>0</v>
      </c>
      <c r="BK16" s="148">
        <f>IF(AND('BLOC PM'!$K6&gt;synthèse!BK$14,'BLOC PM'!$K6&lt;synthèse!BK$14+0.1),1,0)</f>
        <v>0</v>
      </c>
      <c r="BL16" s="148">
        <f>IF(AND('BLOC PM'!$K6&gt;synthèse!BL$14,'BLOC PM'!$K6&lt;synthèse!BL$14+0.1),1,0)</f>
        <v>0</v>
      </c>
      <c r="BM16" s="148">
        <f>IF(AND('BLOC PM'!$K6&gt;synthèse!BM$14,'BLOC PM'!$K6&lt;synthèse!BM$14+0.1),1,0)</f>
        <v>0</v>
      </c>
      <c r="BN16" s="148">
        <f>IF(AND('BLOC PM'!$K6&gt;synthèse!BN$14,'BLOC PM'!$K6&lt;synthèse!BN$14+0.1),1,0)</f>
        <v>0</v>
      </c>
      <c r="BO16" s="148">
        <f>IF(AND('BLOC PM'!$K6&gt;synthèse!BO$14,'BLOC PM'!$K6&lt;synthèse!BO$14+0.1),1,0)</f>
        <v>0</v>
      </c>
      <c r="BP16" s="148">
        <f>IF(AND('BLOC PM'!$K6&gt;synthèse!BP$14,'BLOC PM'!$K6&lt;synthèse!BP$14+0.1),1,0)</f>
        <v>0</v>
      </c>
      <c r="BQ16" s="148">
        <f>IF(AND('BLOC PM'!$K6&gt;synthèse!BQ$14,'BLOC PM'!$K6&lt;synthèse!BQ$14+0.1),1,0)</f>
        <v>0</v>
      </c>
      <c r="BR16" s="148">
        <f>IF(AND('BLOC PM'!$K6&gt;synthèse!BR$14,'BLOC PM'!$K6&lt;synthèse!BR$14+0.1),1,0)</f>
        <v>0</v>
      </c>
      <c r="BS16" s="148">
        <f>IF(AND('BLOC PM'!$K6&gt;synthèse!BS$14,'BLOC PM'!$K6&lt;synthèse!BS$14+0.1),1,0)</f>
        <v>0</v>
      </c>
      <c r="BT16" s="148">
        <f>IF(AND('BLOC PM'!$K6&gt;synthèse!BT$14,'BLOC PM'!$K6&lt;synthèse!BT$14+0.1),1,0)</f>
        <v>0</v>
      </c>
      <c r="BU16" s="148">
        <f>IF(AND('BLOC PM'!$K6&gt;synthèse!BU$14,'BLOC PM'!$K6&lt;synthèse!BU$14+0.1),1,0)</f>
        <v>0</v>
      </c>
      <c r="BV16" s="148">
        <f>IF(AND('BLOC PM'!$K6&gt;synthèse!BV$14,'BLOC PM'!$K6&lt;synthèse!BV$14+0.1),1,0)</f>
        <v>0</v>
      </c>
      <c r="BW16" s="148">
        <f>IF(AND('BLOC PM'!$K6&gt;synthèse!BW$14,'BLOC PM'!$K6&lt;synthèse!BW$14+0.1),1,0)</f>
        <v>0</v>
      </c>
      <c r="BX16" s="148">
        <f>IF(AND('BLOC PM'!$K6&gt;synthèse!BX$14,'BLOC PM'!$K6&lt;synthèse!BX$14+0.1),1,0)</f>
        <v>0</v>
      </c>
      <c r="BY16" s="148">
        <f>IF(AND('BLOC PM'!$K6&gt;synthèse!BY$14,'BLOC PM'!$K6&lt;synthèse!BY$14+0.1),1,0)</f>
        <v>0</v>
      </c>
      <c r="BZ16" s="148">
        <f>IF(AND('BLOC PM'!$K6&gt;synthèse!BZ$14,'BLOC PM'!$K6&lt;synthèse!BZ$14+0.1),1,0)</f>
        <v>0</v>
      </c>
      <c r="CA16" s="148">
        <f>IF(AND('BLOC PM'!$K6&gt;synthèse!CA$14,'BLOC PM'!$K6&lt;synthèse!CA$14+0.1),1,0)</f>
        <v>0</v>
      </c>
      <c r="CB16" s="148">
        <f>IF(AND('BLOC PM'!$K6&gt;synthèse!CB$14,'BLOC PM'!$K6&lt;synthèse!CB$14+0.1),1,0)</f>
        <v>0</v>
      </c>
      <c r="CC16" s="148">
        <f>IF(AND('BLOC PM'!$K6&gt;synthèse!CC$14,'BLOC PM'!$K6&lt;synthèse!CC$14+0.1),1,0)</f>
        <v>0</v>
      </c>
      <c r="CD16" s="148">
        <f>IF(AND('BLOC PM'!$K6&gt;synthèse!CD$14,'BLOC PM'!$K6&lt;synthèse!CD$14+0.1),1,0)</f>
        <v>0</v>
      </c>
      <c r="CE16" s="148">
        <f>IF(AND('BLOC PM'!$K6&gt;synthèse!CE$14,'BLOC PM'!$K6&lt;synthèse!CE$14+0.1),1,0)</f>
        <v>0</v>
      </c>
      <c r="CF16" s="148">
        <f>IF(AND('BLOC PM'!$K6&gt;synthèse!CF$14,'BLOC PM'!$K6&lt;synthèse!CF$14+0.1),1,0)</f>
        <v>0</v>
      </c>
      <c r="CG16" s="148">
        <f>IF(AND('BLOC PM'!$K6&gt;synthèse!CG$14,'BLOC PM'!$K6&lt;synthèse!CG$14+0.1),1,0)</f>
        <v>0</v>
      </c>
      <c r="CH16" s="148">
        <f>IF(AND('BLOC PM'!$K6&gt;synthèse!CH$14,'BLOC PM'!$K6&lt;synthèse!CH$14+0.1),1,0)</f>
        <v>0</v>
      </c>
      <c r="CI16" s="148">
        <f>IF(AND('BLOC PM'!$K6&gt;synthèse!CI$14,'BLOC PM'!$K6&lt;synthèse!CI$14+0.1),1,0)</f>
        <v>0</v>
      </c>
      <c r="CJ16" s="148">
        <f>IF(AND('BLOC PM'!$K6&gt;synthèse!CJ$14,'BLOC PM'!$K6&lt;synthèse!CJ$14+0.1),1,0)</f>
        <v>0</v>
      </c>
      <c r="CK16" s="148">
        <f>IF(AND('BLOC PM'!$K6&gt;synthèse!CK$14,'BLOC PM'!$K6&lt;synthèse!CK$14+0.1),1,0)</f>
        <v>0</v>
      </c>
      <c r="CM16" s="2">
        <f t="shared" ref="CM16:CM27" si="6">AH16*$O16</f>
        <v>0</v>
      </c>
      <c r="CN16" s="2">
        <f t="shared" ref="CN16:CN27" si="7">AI16*$O16</f>
        <v>0</v>
      </c>
      <c r="CO16" s="2">
        <f t="shared" ref="CO16:CO27" si="8">AJ16*$O16</f>
        <v>0</v>
      </c>
      <c r="CP16" s="2">
        <f t="shared" ref="CP16:CP27" si="9">AK16*$O16</f>
        <v>0</v>
      </c>
      <c r="CQ16" s="2">
        <f t="shared" ref="CQ16:CQ27" si="10">AL16*$O16</f>
        <v>0</v>
      </c>
      <c r="CR16" s="2">
        <f t="shared" ref="CR16:CR27" si="11">AM16*$O16</f>
        <v>0</v>
      </c>
      <c r="CS16" s="2">
        <f t="shared" ref="CS16:CS27" si="12">AN16*$O16</f>
        <v>0</v>
      </c>
      <c r="CT16" s="2">
        <f t="shared" ref="CT16:CT27" si="13">AO16*$O16</f>
        <v>0</v>
      </c>
      <c r="CU16" s="2">
        <f t="shared" ref="CU16:CU27" si="14">AP16*$O16</f>
        <v>0</v>
      </c>
      <c r="CV16" s="2">
        <f t="shared" ref="CV16:CV27" si="15">AQ16*$O16</f>
        <v>0</v>
      </c>
      <c r="CW16" s="2">
        <f t="shared" ref="CW16:CW27" si="16">AR16*$O16</f>
        <v>0</v>
      </c>
      <c r="CX16" s="2">
        <f t="shared" ref="CX16:CX27" si="17">AS16*$O16</f>
        <v>0</v>
      </c>
      <c r="CY16" s="2">
        <f t="shared" ref="CY16:CY27" si="18">AT16*$O16</f>
        <v>0</v>
      </c>
      <c r="CZ16" s="2">
        <f t="shared" ref="CZ16:CZ27" si="19">AU16*$O16</f>
        <v>0</v>
      </c>
      <c r="DA16" s="2">
        <f t="shared" ref="DA16:DA27" si="20">AV16*$O16</f>
        <v>0</v>
      </c>
      <c r="DB16" s="2">
        <f t="shared" ref="DB16:DB27" si="21">AW16*$O16</f>
        <v>0</v>
      </c>
      <c r="DC16" s="2">
        <f t="shared" ref="DC16:DC27" si="22">AX16*$O16</f>
        <v>0</v>
      </c>
      <c r="DD16" s="2">
        <f t="shared" ref="DD16:DD27" si="23">AY16*$O16</f>
        <v>0</v>
      </c>
      <c r="DE16" s="2">
        <f t="shared" ref="DE16:DE27" si="24">AZ16*$O16</f>
        <v>0</v>
      </c>
      <c r="DF16" s="2">
        <f t="shared" ref="DF16:DF27" si="25">BA16*$O16</f>
        <v>0</v>
      </c>
      <c r="DG16" s="2">
        <f t="shared" ref="DG16:DG27" si="26">BB16*$O16</f>
        <v>0</v>
      </c>
      <c r="DH16" s="2">
        <f t="shared" ref="DH16:DH27" si="27">BC16*$O16</f>
        <v>0</v>
      </c>
      <c r="DI16" s="2">
        <f t="shared" ref="DI16:DI27" si="28">BD16*$O16</f>
        <v>0</v>
      </c>
      <c r="DJ16" s="2">
        <f t="shared" ref="DJ16:DJ27" si="29">BE16*$O16</f>
        <v>0</v>
      </c>
      <c r="DK16" s="2">
        <f t="shared" ref="DK16:DK27" si="30">BF16*$O16</f>
        <v>0</v>
      </c>
      <c r="DL16" s="2">
        <f t="shared" ref="DL16:DL27" si="31">BG16*$O16</f>
        <v>0</v>
      </c>
      <c r="DM16" s="2">
        <f t="shared" ref="DM16:DM27" si="32">BH16*$O16</f>
        <v>0</v>
      </c>
      <c r="DN16" s="2">
        <f t="shared" ref="DN16:DN27" si="33">BI16*$O16</f>
        <v>0</v>
      </c>
      <c r="DO16" s="2">
        <f t="shared" ref="DO16:DO27" si="34">BJ16*$O16</f>
        <v>0</v>
      </c>
      <c r="DP16" s="2">
        <f t="shared" ref="DP16:DP27" si="35">BK16*$O16</f>
        <v>0</v>
      </c>
      <c r="DQ16" s="2">
        <f t="shared" ref="DQ16:DQ27" si="36">BL16*$O16</f>
        <v>0</v>
      </c>
      <c r="DR16" s="2">
        <f t="shared" ref="DR16:DR27" si="37">BM16*$O16</f>
        <v>0</v>
      </c>
      <c r="DS16" s="2">
        <f t="shared" ref="DS16:DS27" si="38">BN16*$O16</f>
        <v>0</v>
      </c>
      <c r="DT16" s="2">
        <f t="shared" ref="DT16:DT27" si="39">BO16*$O16</f>
        <v>0</v>
      </c>
      <c r="DU16" s="2">
        <f t="shared" ref="DU16:DU27" si="40">BP16*$O16</f>
        <v>0</v>
      </c>
      <c r="DV16" s="2">
        <f t="shared" ref="DV16:DV27" si="41">BQ16*$O16</f>
        <v>0</v>
      </c>
      <c r="DW16" s="2">
        <f t="shared" ref="DW16:DW27" si="42">BR16*$O16</f>
        <v>0</v>
      </c>
      <c r="DX16" s="2">
        <f t="shared" ref="DX16:DX27" si="43">BS16*$O16</f>
        <v>0</v>
      </c>
      <c r="DY16" s="2">
        <f t="shared" ref="DY16:DY27" si="44">BT16*$O16</f>
        <v>0</v>
      </c>
      <c r="DZ16" s="2">
        <f t="shared" ref="DZ16:DZ27" si="45">BU16*$O16</f>
        <v>0</v>
      </c>
      <c r="EA16" s="2">
        <f t="shared" ref="EA16:EA27" si="46">BV16*$O16</f>
        <v>0</v>
      </c>
      <c r="EB16" s="2">
        <f t="shared" ref="EB16:EB27" si="47">BW16*$O16</f>
        <v>0</v>
      </c>
      <c r="EC16" s="2">
        <f t="shared" ref="EC16:EC27" si="48">BX16*$O16</f>
        <v>0</v>
      </c>
      <c r="ED16" s="2">
        <f t="shared" ref="ED16:ED27" si="49">BY16*$O16</f>
        <v>0</v>
      </c>
      <c r="EE16" s="2">
        <f t="shared" ref="EE16:EE27" si="50">BZ16*$O16</f>
        <v>0</v>
      </c>
      <c r="EF16" s="2">
        <f t="shared" ref="EF16:EF27" si="51">CA16*$O16</f>
        <v>0</v>
      </c>
      <c r="EG16" s="2">
        <f t="shared" ref="EG16:EG27" si="52">CB16*$O16</f>
        <v>0</v>
      </c>
      <c r="EH16" s="2">
        <f t="shared" ref="EH16:EH27" si="53">CC16*$O16</f>
        <v>0</v>
      </c>
      <c r="EI16" s="2">
        <f t="shared" ref="EI16:EP27" si="54">CD16*$O16</f>
        <v>0</v>
      </c>
      <c r="EJ16" s="2">
        <f t="shared" si="54"/>
        <v>0</v>
      </c>
      <c r="EK16" s="2">
        <f t="shared" si="54"/>
        <v>0</v>
      </c>
      <c r="EL16" s="2">
        <f t="shared" si="54"/>
        <v>0</v>
      </c>
      <c r="EM16" s="2">
        <f t="shared" si="54"/>
        <v>0</v>
      </c>
      <c r="EN16" s="2">
        <f t="shared" si="54"/>
        <v>0</v>
      </c>
      <c r="EO16" s="2">
        <f t="shared" si="54"/>
        <v>0</v>
      </c>
      <c r="EP16" s="2">
        <f t="shared" si="54"/>
        <v>0</v>
      </c>
      <c r="ES16" s="227" t="s">
        <v>54</v>
      </c>
      <c r="ET16" s="179" t="s">
        <v>41</v>
      </c>
      <c r="EU16" s="179" t="str">
        <f t="shared" si="4"/>
        <v/>
      </c>
      <c r="EV16" s="267" t="e">
        <f t="shared" ref="EV16:EV43" si="55">+EU16/ET16</f>
        <v>#VALUE!</v>
      </c>
      <c r="EW16" s="285" t="e">
        <f t="shared" ref="EW16:EW43" si="56">(EU16-ET16)/ET16</f>
        <v>#VALUE!</v>
      </c>
      <c r="EX16" s="253"/>
      <c r="EY16" s="253"/>
      <c r="EZ16" s="7"/>
      <c r="FC16" s="227"/>
      <c r="FD16" s="126"/>
      <c r="FE16" s="179"/>
    </row>
    <row r="17" spans="1:161" ht="16.5" x14ac:dyDescent="0.25">
      <c r="A17" s="71" t="s">
        <v>126</v>
      </c>
      <c r="B17" s="72" t="s">
        <v>29</v>
      </c>
      <c r="C17" s="73">
        <f t="shared" si="1"/>
        <v>15</v>
      </c>
      <c r="D17" s="135"/>
      <c r="E17" s="74">
        <f t="shared" si="2"/>
        <v>12</v>
      </c>
      <c r="F17" s="88">
        <f t="shared" si="3"/>
        <v>0.8</v>
      </c>
      <c r="G17" s="136" t="s">
        <v>129</v>
      </c>
      <c r="H17" s="65"/>
      <c r="J17" s="61"/>
      <c r="K17" s="66"/>
      <c r="L17" s="66"/>
      <c r="M17" s="9">
        <f>IF('BLOC PM'!A7&lt;&gt;"",'BLOC PM'!A7,"")</f>
        <v>4</v>
      </c>
      <c r="N17" s="9">
        <f>IF(AND('BLOC PM'!A7&lt;&gt;"",'BLOC PM'!N7&lt;&gt;"*Non mis en vente"),1,0)</f>
        <v>1</v>
      </c>
      <c r="O17" s="9">
        <f>IF(OR('BLOC PM'!E7="CR",'BLOC PM'!E7="CE"),1,0)</f>
        <v>0</v>
      </c>
      <c r="P17" s="9">
        <f>IF(AND('BLOC PM'!N7&lt;&gt;"*RETIRE",'BLOC PM'!N7&lt;&gt;"*PAS D'OFFRE",'BLOC PM'!N7&lt;&gt;""),1,0)</f>
        <v>1</v>
      </c>
      <c r="Q17" s="10">
        <f>'BLOC PM'!I7</f>
        <v>815</v>
      </c>
      <c r="R17" s="10">
        <f t="shared" ref="R17:R27" si="57">Q17*P17</f>
        <v>815</v>
      </c>
      <c r="S17" s="10">
        <f>'BLOC PM'!L7</f>
        <v>45180</v>
      </c>
      <c r="T17" s="10">
        <f t="shared" ref="T17:T27" si="58">S17*P17</f>
        <v>45180</v>
      </c>
      <c r="U17" s="10">
        <f>'BLOC PM'!O7</f>
        <v>6</v>
      </c>
      <c r="V17" s="10">
        <f t="shared" ref="V17:V27" si="59">U17*P17</f>
        <v>6</v>
      </c>
      <c r="W17" s="10" t="str">
        <f>'BLOC PM'!B7</f>
        <v>Privée</v>
      </c>
      <c r="X17" s="7"/>
      <c r="Y17" s="2">
        <f>+'UP PM'!A8</f>
        <v>7</v>
      </c>
      <c r="Z17" s="2">
        <f>IF(AND('UP PM'!A8&lt;&gt;"",'UP PM'!N8&lt;&gt;"*Non mis en vente"),1,0)</f>
        <v>1</v>
      </c>
      <c r="AA17" s="2">
        <f>IF(AND('UP PM'!N8&lt;&gt;"*RETIRE",'UP PM'!N8&lt;&gt;"*PAS D'OFFRE",'UP PM'!N8&lt;&gt;""),1,0)</f>
        <v>1</v>
      </c>
      <c r="AB17" s="10">
        <f>+'UP PM'!G8</f>
        <v>2500</v>
      </c>
      <c r="AC17" s="2">
        <f t="shared" si="5"/>
        <v>2500</v>
      </c>
      <c r="AD17" s="2" t="str">
        <f>'UP PM'!B8</f>
        <v>Privée</v>
      </c>
      <c r="AE17" s="7"/>
      <c r="AF17" s="154"/>
      <c r="AG17" s="9">
        <f>IF('BLOC PM'!A7&lt;&gt;"",'BLOC PM'!A7,"")</f>
        <v>4</v>
      </c>
      <c r="AH17" s="148">
        <f>IF(AND('BLOC PM'!$K7&gt;synthèse!AH$14,'BLOC PM'!$K7&lt;synthèse!AH$14+0.1),1,0)</f>
        <v>0</v>
      </c>
      <c r="AI17" s="148">
        <f>IF(AND('BLOC PM'!$K7&gt;synthèse!AI$14,'BLOC PM'!$K7&lt;synthèse!AI$14+0.1),1,0)</f>
        <v>0</v>
      </c>
      <c r="AJ17" s="148">
        <f>IF(AND('BLOC PM'!$K7&gt;synthèse!AJ$14,'BLOC PM'!$K7&lt;synthèse!AJ$14+0.1),1,0)</f>
        <v>0</v>
      </c>
      <c r="AK17" s="148">
        <f>IF(AND('BLOC PM'!$K7&gt;synthèse!AK$14,'BLOC PM'!$K7&lt;synthèse!AK$14+0.1),1,0)</f>
        <v>0</v>
      </c>
      <c r="AL17" s="148">
        <f>IF(AND('BLOC PM'!$K7&gt;synthèse!AL$14,'BLOC PM'!$K7&lt;synthèse!AL$14+0.1),1,0)</f>
        <v>0</v>
      </c>
      <c r="AM17" s="148">
        <f>IF(AND('BLOC PM'!$K7&gt;synthèse!AM$14,'BLOC PM'!$K7&lt;synthèse!AM$14+0.1),1,0)</f>
        <v>0</v>
      </c>
      <c r="AN17" s="148">
        <f>IF(AND('BLOC PM'!$K7&gt;synthèse!AN$14,'BLOC PM'!$K7&lt;synthèse!AN$14+0.1),1,0)</f>
        <v>0</v>
      </c>
      <c r="AO17" s="148">
        <f>IF(AND('BLOC PM'!$K7&gt;synthèse!AO$14,'BLOC PM'!$K7&lt;synthèse!AO$14+0.1),1,0)</f>
        <v>0</v>
      </c>
      <c r="AP17" s="148">
        <f>IF(AND('BLOC PM'!$K7&gt;synthèse!AP$14,'BLOC PM'!$K7&lt;synthèse!AP$14+0.1),1,0)</f>
        <v>0</v>
      </c>
      <c r="AQ17" s="148">
        <f>IF(AND('BLOC PM'!$K7&gt;synthèse!AQ$14,'BLOC PM'!$K7&lt;synthèse!AQ$14+0.1),1,0)</f>
        <v>0</v>
      </c>
      <c r="AR17" s="148">
        <f>IF(AND('BLOC PM'!$K7&gt;synthèse!AR$14,'BLOC PM'!$K7&lt;synthèse!AR$14+0.1),1,0)</f>
        <v>0</v>
      </c>
      <c r="AS17" s="148">
        <f>IF(AND('BLOC PM'!$K7&gt;synthèse!AS$14,'BLOC PM'!$K7&lt;synthèse!AS$14+0.1),1,0)</f>
        <v>1</v>
      </c>
      <c r="AT17" s="148">
        <f>IF(AND('BLOC PM'!$K7&gt;synthèse!AT$14,'BLOC PM'!$K7&lt;synthèse!AT$14+0.1),1,0)</f>
        <v>0</v>
      </c>
      <c r="AU17" s="148">
        <f>IF(AND('BLOC PM'!$K7&gt;synthèse!AU$14,'BLOC PM'!$K7&lt;synthèse!AU$14+0.1),1,0)</f>
        <v>0</v>
      </c>
      <c r="AV17" s="148">
        <f>IF(AND('BLOC PM'!$K7&gt;synthèse!AV$14,'BLOC PM'!$K7&lt;synthèse!AV$14+0.1),1,0)</f>
        <v>0</v>
      </c>
      <c r="AW17" s="148">
        <f>IF(AND('BLOC PM'!$K7&gt;synthèse!AW$14,'BLOC PM'!$K7&lt;synthèse!AW$14+0.1),1,0)</f>
        <v>0</v>
      </c>
      <c r="AX17" s="148">
        <f>IF(AND('BLOC PM'!$K7&gt;synthèse!AX$14,'BLOC PM'!$K7&lt;synthèse!AX$14+0.1),1,0)</f>
        <v>0</v>
      </c>
      <c r="AY17" s="148">
        <f>IF(AND('BLOC PM'!$K7&gt;synthèse!AY$14,'BLOC PM'!$K7&lt;synthèse!AY$14+0.1),1,0)</f>
        <v>0</v>
      </c>
      <c r="AZ17" s="148">
        <f>IF(AND('BLOC PM'!$K7&gt;synthèse!AZ$14,'BLOC PM'!$K7&lt;synthèse!AZ$14+0.1),1,0)</f>
        <v>0</v>
      </c>
      <c r="BA17" s="148">
        <f>IF(AND('BLOC PM'!$K7&gt;synthèse!BA$14,'BLOC PM'!$K7&lt;synthèse!BA$14+0.1),1,0)</f>
        <v>0</v>
      </c>
      <c r="BB17" s="148">
        <f>IF(AND('BLOC PM'!$K7&gt;synthèse!BB$14,'BLOC PM'!$K7&lt;synthèse!BB$14+0.1),1,0)</f>
        <v>0</v>
      </c>
      <c r="BC17" s="148">
        <f>IF(AND('BLOC PM'!$K7&gt;synthèse!BC$14,'BLOC PM'!$K7&lt;synthèse!BC$14+0.1),1,0)</f>
        <v>0</v>
      </c>
      <c r="BD17" s="148">
        <f>IF(AND('BLOC PM'!$K7&gt;synthèse!BD$14,'BLOC PM'!$K7&lt;synthèse!BD$14+0.1),1,0)</f>
        <v>0</v>
      </c>
      <c r="BE17" s="148">
        <f>IF(AND('BLOC PM'!$K7&gt;synthèse!BE$14,'BLOC PM'!$K7&lt;synthèse!BE$14+0.1),1,0)</f>
        <v>0</v>
      </c>
      <c r="BF17" s="148">
        <f>IF(AND('BLOC PM'!$K7&gt;synthèse!BF$14,'BLOC PM'!$K7&lt;synthèse!BF$14+0.1),1,0)</f>
        <v>0</v>
      </c>
      <c r="BG17" s="148">
        <f>IF(AND('BLOC PM'!$K7&gt;synthèse!BG$14,'BLOC PM'!$K7&lt;synthèse!BG$14+0.1),1,0)</f>
        <v>0</v>
      </c>
      <c r="BH17" s="148">
        <f>IF(AND('BLOC PM'!$K7&gt;synthèse!BH$14,'BLOC PM'!$K7&lt;synthèse!BH$14+0.1),1,0)</f>
        <v>0</v>
      </c>
      <c r="BI17" s="148">
        <f>IF(AND('BLOC PM'!$K7&gt;synthèse!BI$14,'BLOC PM'!$K7&lt;synthèse!BI$14+0.1),1,0)</f>
        <v>0</v>
      </c>
      <c r="BJ17" s="148">
        <f>IF(AND('BLOC PM'!$K7&gt;synthèse!BJ$14,'BLOC PM'!$K7&lt;synthèse!BJ$14+0.1),1,0)</f>
        <v>0</v>
      </c>
      <c r="BK17" s="148">
        <f>IF(AND('BLOC PM'!$K7&gt;synthèse!BK$14,'BLOC PM'!$K7&lt;synthèse!BK$14+0.1),1,0)</f>
        <v>0</v>
      </c>
      <c r="BL17" s="148">
        <f>IF(AND('BLOC PM'!$K7&gt;synthèse!BL$14,'BLOC PM'!$K7&lt;synthèse!BL$14+0.1),1,0)</f>
        <v>0</v>
      </c>
      <c r="BM17" s="148">
        <f>IF(AND('BLOC PM'!$K7&gt;synthèse!BM$14,'BLOC PM'!$K7&lt;synthèse!BM$14+0.1),1,0)</f>
        <v>0</v>
      </c>
      <c r="BN17" s="148">
        <f>IF(AND('BLOC PM'!$K7&gt;synthèse!BN$14,'BLOC PM'!$K7&lt;synthèse!BN$14+0.1),1,0)</f>
        <v>0</v>
      </c>
      <c r="BO17" s="148">
        <f>IF(AND('BLOC PM'!$K7&gt;synthèse!BO$14,'BLOC PM'!$K7&lt;synthèse!BO$14+0.1),1,0)</f>
        <v>0</v>
      </c>
      <c r="BP17" s="148">
        <f>IF(AND('BLOC PM'!$K7&gt;synthèse!BP$14,'BLOC PM'!$K7&lt;synthèse!BP$14+0.1),1,0)</f>
        <v>0</v>
      </c>
      <c r="BQ17" s="148">
        <f>IF(AND('BLOC PM'!$K7&gt;synthèse!BQ$14,'BLOC PM'!$K7&lt;synthèse!BQ$14+0.1),1,0)</f>
        <v>0</v>
      </c>
      <c r="BR17" s="148">
        <f>IF(AND('BLOC PM'!$K7&gt;synthèse!BR$14,'BLOC PM'!$K7&lt;synthèse!BR$14+0.1),1,0)</f>
        <v>0</v>
      </c>
      <c r="BS17" s="148">
        <f>IF(AND('BLOC PM'!$K7&gt;synthèse!BS$14,'BLOC PM'!$K7&lt;synthèse!BS$14+0.1),1,0)</f>
        <v>0</v>
      </c>
      <c r="BT17" s="148">
        <f>IF(AND('BLOC PM'!$K7&gt;synthèse!BT$14,'BLOC PM'!$K7&lt;synthèse!BT$14+0.1),1,0)</f>
        <v>0</v>
      </c>
      <c r="BU17" s="148">
        <f>IF(AND('BLOC PM'!$K7&gt;synthèse!BU$14,'BLOC PM'!$K7&lt;synthèse!BU$14+0.1),1,0)</f>
        <v>0</v>
      </c>
      <c r="BV17" s="148">
        <f>IF(AND('BLOC PM'!$K7&gt;synthèse!BV$14,'BLOC PM'!$K7&lt;synthèse!BV$14+0.1),1,0)</f>
        <v>0</v>
      </c>
      <c r="BW17" s="148">
        <f>IF(AND('BLOC PM'!$K7&gt;synthèse!BW$14,'BLOC PM'!$K7&lt;synthèse!BW$14+0.1),1,0)</f>
        <v>0</v>
      </c>
      <c r="BX17" s="148">
        <f>IF(AND('BLOC PM'!$K7&gt;synthèse!BX$14,'BLOC PM'!$K7&lt;synthèse!BX$14+0.1),1,0)</f>
        <v>0</v>
      </c>
      <c r="BY17" s="148">
        <f>IF(AND('BLOC PM'!$K7&gt;synthèse!BY$14,'BLOC PM'!$K7&lt;synthèse!BY$14+0.1),1,0)</f>
        <v>0</v>
      </c>
      <c r="BZ17" s="148">
        <f>IF(AND('BLOC PM'!$K7&gt;synthèse!BZ$14,'BLOC PM'!$K7&lt;synthèse!BZ$14+0.1),1,0)</f>
        <v>0</v>
      </c>
      <c r="CA17" s="148">
        <f>IF(AND('BLOC PM'!$K7&gt;synthèse!CA$14,'BLOC PM'!$K7&lt;synthèse!CA$14+0.1),1,0)</f>
        <v>0</v>
      </c>
      <c r="CB17" s="148">
        <f>IF(AND('BLOC PM'!$K7&gt;synthèse!CB$14,'BLOC PM'!$K7&lt;synthèse!CB$14+0.1),1,0)</f>
        <v>0</v>
      </c>
      <c r="CC17" s="148">
        <f>IF(AND('BLOC PM'!$K7&gt;synthèse!CC$14,'BLOC PM'!$K7&lt;synthèse!CC$14+0.1),1,0)</f>
        <v>0</v>
      </c>
      <c r="CD17" s="148">
        <f>IF(AND('BLOC PM'!$K7&gt;synthèse!CD$14,'BLOC PM'!$K7&lt;synthèse!CD$14+0.1),1,0)</f>
        <v>0</v>
      </c>
      <c r="CE17" s="148">
        <f>IF(AND('BLOC PM'!$K7&gt;synthèse!CE$14,'BLOC PM'!$K7&lt;synthèse!CE$14+0.1),1,0)</f>
        <v>0</v>
      </c>
      <c r="CF17" s="148">
        <f>IF(AND('BLOC PM'!$K7&gt;synthèse!CF$14,'BLOC PM'!$K7&lt;synthèse!CF$14+0.1),1,0)</f>
        <v>0</v>
      </c>
      <c r="CG17" s="148">
        <f>IF(AND('BLOC PM'!$K7&gt;synthèse!CG$14,'BLOC PM'!$K7&lt;synthèse!CG$14+0.1),1,0)</f>
        <v>0</v>
      </c>
      <c r="CH17" s="148">
        <f>IF(AND('BLOC PM'!$K7&gt;synthèse!CH$14,'BLOC PM'!$K7&lt;synthèse!CH$14+0.1),1,0)</f>
        <v>0</v>
      </c>
      <c r="CI17" s="148">
        <f>IF(AND('BLOC PM'!$K7&gt;synthèse!CI$14,'BLOC PM'!$K7&lt;synthèse!CI$14+0.1),1,0)</f>
        <v>0</v>
      </c>
      <c r="CJ17" s="148">
        <f>IF(AND('BLOC PM'!$K7&gt;synthèse!CJ$14,'BLOC PM'!$K7&lt;synthèse!CJ$14+0.1),1,0)</f>
        <v>0</v>
      </c>
      <c r="CK17" s="148">
        <f>IF(AND('BLOC PM'!$K7&gt;synthèse!CK$14,'BLOC PM'!$K7&lt;synthèse!CK$14+0.1),1,0)</f>
        <v>0</v>
      </c>
      <c r="CM17" s="2">
        <f t="shared" si="6"/>
        <v>0</v>
      </c>
      <c r="CN17" s="2">
        <f t="shared" si="7"/>
        <v>0</v>
      </c>
      <c r="CO17" s="2">
        <f t="shared" si="8"/>
        <v>0</v>
      </c>
      <c r="CP17" s="2">
        <f t="shared" si="9"/>
        <v>0</v>
      </c>
      <c r="CQ17" s="2">
        <f t="shared" si="10"/>
        <v>0</v>
      </c>
      <c r="CR17" s="2">
        <f t="shared" si="11"/>
        <v>0</v>
      </c>
      <c r="CS17" s="2">
        <f t="shared" si="12"/>
        <v>0</v>
      </c>
      <c r="CT17" s="2">
        <f t="shared" si="13"/>
        <v>0</v>
      </c>
      <c r="CU17" s="2">
        <f t="shared" si="14"/>
        <v>0</v>
      </c>
      <c r="CV17" s="2">
        <f t="shared" si="15"/>
        <v>0</v>
      </c>
      <c r="CW17" s="2">
        <f t="shared" si="16"/>
        <v>0</v>
      </c>
      <c r="CX17" s="2">
        <f t="shared" si="17"/>
        <v>0</v>
      </c>
      <c r="CY17" s="2">
        <f t="shared" si="18"/>
        <v>0</v>
      </c>
      <c r="CZ17" s="2">
        <f t="shared" si="19"/>
        <v>0</v>
      </c>
      <c r="DA17" s="2">
        <f t="shared" si="20"/>
        <v>0</v>
      </c>
      <c r="DB17" s="2">
        <f t="shared" si="21"/>
        <v>0</v>
      </c>
      <c r="DC17" s="2">
        <f t="shared" si="22"/>
        <v>0</v>
      </c>
      <c r="DD17" s="2">
        <f t="shared" si="23"/>
        <v>0</v>
      </c>
      <c r="DE17" s="2">
        <f t="shared" si="24"/>
        <v>0</v>
      </c>
      <c r="DF17" s="2">
        <f t="shared" si="25"/>
        <v>0</v>
      </c>
      <c r="DG17" s="2">
        <f t="shared" si="26"/>
        <v>0</v>
      </c>
      <c r="DH17" s="2">
        <f t="shared" si="27"/>
        <v>0</v>
      </c>
      <c r="DI17" s="2">
        <f t="shared" si="28"/>
        <v>0</v>
      </c>
      <c r="DJ17" s="2">
        <f t="shared" si="29"/>
        <v>0</v>
      </c>
      <c r="DK17" s="2">
        <f t="shared" si="30"/>
        <v>0</v>
      </c>
      <c r="DL17" s="2">
        <f t="shared" si="31"/>
        <v>0</v>
      </c>
      <c r="DM17" s="2">
        <f t="shared" si="32"/>
        <v>0</v>
      </c>
      <c r="DN17" s="2">
        <f t="shared" si="33"/>
        <v>0</v>
      </c>
      <c r="DO17" s="2">
        <f t="shared" si="34"/>
        <v>0</v>
      </c>
      <c r="DP17" s="2">
        <f t="shared" si="35"/>
        <v>0</v>
      </c>
      <c r="DQ17" s="2">
        <f t="shared" si="36"/>
        <v>0</v>
      </c>
      <c r="DR17" s="2">
        <f t="shared" si="37"/>
        <v>0</v>
      </c>
      <c r="DS17" s="2">
        <f t="shared" si="38"/>
        <v>0</v>
      </c>
      <c r="DT17" s="2">
        <f t="shared" si="39"/>
        <v>0</v>
      </c>
      <c r="DU17" s="2">
        <f t="shared" si="40"/>
        <v>0</v>
      </c>
      <c r="DV17" s="2">
        <f t="shared" si="41"/>
        <v>0</v>
      </c>
      <c r="DW17" s="2">
        <f t="shared" si="42"/>
        <v>0</v>
      </c>
      <c r="DX17" s="2">
        <f t="shared" si="43"/>
        <v>0</v>
      </c>
      <c r="DY17" s="2">
        <f t="shared" si="44"/>
        <v>0</v>
      </c>
      <c r="DZ17" s="2">
        <f t="shared" si="45"/>
        <v>0</v>
      </c>
      <c r="EA17" s="2">
        <f t="shared" si="46"/>
        <v>0</v>
      </c>
      <c r="EB17" s="2">
        <f t="shared" si="47"/>
        <v>0</v>
      </c>
      <c r="EC17" s="2">
        <f t="shared" si="48"/>
        <v>0</v>
      </c>
      <c r="ED17" s="2">
        <f t="shared" si="49"/>
        <v>0</v>
      </c>
      <c r="EE17" s="2">
        <f t="shared" si="50"/>
        <v>0</v>
      </c>
      <c r="EF17" s="2">
        <f t="shared" si="51"/>
        <v>0</v>
      </c>
      <c r="EG17" s="2">
        <f t="shared" si="52"/>
        <v>0</v>
      </c>
      <c r="EH17" s="2">
        <f t="shared" si="53"/>
        <v>0</v>
      </c>
      <c r="EI17" s="2">
        <f t="shared" si="54"/>
        <v>0</v>
      </c>
      <c r="EJ17" s="2">
        <f t="shared" si="54"/>
        <v>0</v>
      </c>
      <c r="EK17" s="2">
        <f t="shared" si="54"/>
        <v>0</v>
      </c>
      <c r="EL17" s="2">
        <f t="shared" si="54"/>
        <v>0</v>
      </c>
      <c r="EM17" s="2">
        <f t="shared" si="54"/>
        <v>0</v>
      </c>
      <c r="EN17" s="2">
        <f t="shared" si="54"/>
        <v>0</v>
      </c>
      <c r="EO17" s="2">
        <f t="shared" si="54"/>
        <v>0</v>
      </c>
      <c r="EP17" s="2">
        <f t="shared" si="54"/>
        <v>0</v>
      </c>
      <c r="ES17" s="227" t="s">
        <v>55</v>
      </c>
      <c r="ET17" s="179" t="s">
        <v>41</v>
      </c>
      <c r="EU17" s="179" t="str">
        <f t="shared" si="4"/>
        <v/>
      </c>
      <c r="EV17" s="267" t="e">
        <f t="shared" si="55"/>
        <v>#VALUE!</v>
      </c>
      <c r="EW17" s="285" t="e">
        <f t="shared" si="56"/>
        <v>#VALUE!</v>
      </c>
      <c r="EX17" s="253"/>
      <c r="EY17" s="253"/>
      <c r="EZ17" s="7"/>
      <c r="FC17" s="227"/>
      <c r="FD17" s="126"/>
      <c r="FE17" s="179"/>
    </row>
    <row r="18" spans="1:161" ht="16.5" x14ac:dyDescent="0.25">
      <c r="A18" s="71" t="s">
        <v>126</v>
      </c>
      <c r="B18" s="72" t="s">
        <v>134</v>
      </c>
      <c r="C18" s="73">
        <f t="shared" si="1"/>
        <v>0</v>
      </c>
      <c r="D18" s="135"/>
      <c r="E18" s="74">
        <f t="shared" si="2"/>
        <v>0</v>
      </c>
      <c r="F18" s="88" t="str">
        <f t="shared" si="3"/>
        <v>-</v>
      </c>
      <c r="G18" s="136" t="s">
        <v>129</v>
      </c>
      <c r="H18" s="65"/>
      <c r="J18" s="75"/>
      <c r="K18" s="66"/>
      <c r="L18" s="66"/>
      <c r="M18" s="9">
        <f>IF('BLOC PM'!A8&lt;&gt;"",'BLOC PM'!A8,"")</f>
        <v>5</v>
      </c>
      <c r="N18" s="9">
        <f>IF(AND('BLOC PM'!A8&lt;&gt;"",'BLOC PM'!N8&lt;&gt;"*Non mis en vente"),1,0)</f>
        <v>1</v>
      </c>
      <c r="O18" s="9">
        <f>IF(OR('BLOC PM'!E8="CR",'BLOC PM'!E8="CE"),1,0)</f>
        <v>0</v>
      </c>
      <c r="P18" s="9">
        <f>IF(AND('BLOC PM'!N8&lt;&gt;"*RETIRE",'BLOC PM'!N8&lt;&gt;"*PAS D'OFFRE",'BLOC PM'!N8&lt;&gt;""),1,0)</f>
        <v>1</v>
      </c>
      <c r="Q18" s="10">
        <f>'BLOC PM'!I8</f>
        <v>3593</v>
      </c>
      <c r="R18" s="10">
        <f t="shared" si="57"/>
        <v>3593</v>
      </c>
      <c r="S18" s="10">
        <f>'BLOC PM'!L8</f>
        <v>188705</v>
      </c>
      <c r="T18" s="10">
        <f t="shared" si="58"/>
        <v>188705</v>
      </c>
      <c r="U18" s="10">
        <f>'BLOC PM'!O8</f>
        <v>4</v>
      </c>
      <c r="V18" s="10">
        <f t="shared" si="59"/>
        <v>4</v>
      </c>
      <c r="W18" s="10" t="str">
        <f>'BLOC PM'!B8</f>
        <v>Privée</v>
      </c>
      <c r="X18" s="7"/>
      <c r="Y18" s="2">
        <f>+'UP PM'!A9</f>
        <v>9</v>
      </c>
      <c r="Z18" s="2">
        <f>IF(AND('UP PM'!A9&lt;&gt;"",'UP PM'!N9&lt;&gt;"*Non mis en vente"),1,0)</f>
        <v>1</v>
      </c>
      <c r="AA18" s="2">
        <f>IF(AND('UP PM'!N9&lt;&gt;"*RETIRE",'UP PM'!N9&lt;&gt;"*PAS D'OFFRE",'UP PM'!N9&lt;&gt;""),1,0)</f>
        <v>1</v>
      </c>
      <c r="AB18" s="10">
        <f>+'UP PM'!G9</f>
        <v>3000</v>
      </c>
      <c r="AC18" s="2">
        <f t="shared" si="5"/>
        <v>3000</v>
      </c>
      <c r="AD18" s="2" t="str">
        <f>'UP PM'!B9</f>
        <v>Privée</v>
      </c>
      <c r="AE18" s="7"/>
      <c r="AF18" s="154"/>
      <c r="AG18" s="9">
        <f>IF('BLOC PM'!A8&lt;&gt;"",'BLOC PM'!A8,"")</f>
        <v>5</v>
      </c>
      <c r="AH18" s="148">
        <f>IF(AND('BLOC PM'!$K8&gt;synthèse!AH$14,'BLOC PM'!$K8&lt;synthèse!AH$14+0.1),1,0)</f>
        <v>0</v>
      </c>
      <c r="AI18" s="148">
        <f>IF(AND('BLOC PM'!$K8&gt;synthèse!AI$14,'BLOC PM'!$K8&lt;synthèse!AI$14+0.1),1,0)</f>
        <v>0</v>
      </c>
      <c r="AJ18" s="148">
        <f>IF(AND('BLOC PM'!$K8&gt;synthèse!AJ$14,'BLOC PM'!$K8&lt;synthèse!AJ$14+0.1),1,0)</f>
        <v>0</v>
      </c>
      <c r="AK18" s="148">
        <f>IF(AND('BLOC PM'!$K8&gt;synthèse!AK$14,'BLOC PM'!$K8&lt;synthèse!AK$14+0.1),1,0)</f>
        <v>0</v>
      </c>
      <c r="AL18" s="148">
        <f>IF(AND('BLOC PM'!$K8&gt;synthèse!AL$14,'BLOC PM'!$K8&lt;synthèse!AL$14+0.1),1,0)</f>
        <v>0</v>
      </c>
      <c r="AM18" s="148">
        <f>IF(AND('BLOC PM'!$K8&gt;synthèse!AM$14,'BLOC PM'!$K8&lt;synthèse!AM$14+0.1),1,0)</f>
        <v>0</v>
      </c>
      <c r="AN18" s="148">
        <f>IF(AND('BLOC PM'!$K8&gt;synthèse!AN$14,'BLOC PM'!$K8&lt;synthèse!AN$14+0.1),1,0)</f>
        <v>0</v>
      </c>
      <c r="AO18" s="148">
        <f>IF(AND('BLOC PM'!$K8&gt;synthèse!AO$14,'BLOC PM'!$K8&lt;synthèse!AO$14+0.1),1,0)</f>
        <v>1</v>
      </c>
      <c r="AP18" s="148">
        <f>IF(AND('BLOC PM'!$K8&gt;synthèse!AP$14,'BLOC PM'!$K8&lt;synthèse!AP$14+0.1),1,0)</f>
        <v>0</v>
      </c>
      <c r="AQ18" s="148">
        <f>IF(AND('BLOC PM'!$K8&gt;synthèse!AQ$14,'BLOC PM'!$K8&lt;synthèse!AQ$14+0.1),1,0)</f>
        <v>0</v>
      </c>
      <c r="AR18" s="148">
        <f>IF(AND('BLOC PM'!$K8&gt;synthèse!AR$14,'BLOC PM'!$K8&lt;synthèse!AR$14+0.1),1,0)</f>
        <v>0</v>
      </c>
      <c r="AS18" s="148">
        <f>IF(AND('BLOC PM'!$K8&gt;synthèse!AS$14,'BLOC PM'!$K8&lt;synthèse!AS$14+0.1),1,0)</f>
        <v>0</v>
      </c>
      <c r="AT18" s="148">
        <f>IF(AND('BLOC PM'!$K8&gt;synthèse!AT$14,'BLOC PM'!$K8&lt;synthèse!AT$14+0.1),1,0)</f>
        <v>0</v>
      </c>
      <c r="AU18" s="148">
        <f>IF(AND('BLOC PM'!$K8&gt;synthèse!AU$14,'BLOC PM'!$K8&lt;synthèse!AU$14+0.1),1,0)</f>
        <v>0</v>
      </c>
      <c r="AV18" s="148">
        <f>IF(AND('BLOC PM'!$K8&gt;synthèse!AV$14,'BLOC PM'!$K8&lt;synthèse!AV$14+0.1),1,0)</f>
        <v>0</v>
      </c>
      <c r="AW18" s="148">
        <f>IF(AND('BLOC PM'!$K8&gt;synthèse!AW$14,'BLOC PM'!$K8&lt;synthèse!AW$14+0.1),1,0)</f>
        <v>0</v>
      </c>
      <c r="AX18" s="148">
        <f>IF(AND('BLOC PM'!$K8&gt;synthèse!AX$14,'BLOC PM'!$K8&lt;synthèse!AX$14+0.1),1,0)</f>
        <v>0</v>
      </c>
      <c r="AY18" s="148">
        <f>IF(AND('BLOC PM'!$K8&gt;synthèse!AY$14,'BLOC PM'!$K8&lt;synthèse!AY$14+0.1),1,0)</f>
        <v>0</v>
      </c>
      <c r="AZ18" s="148">
        <f>IF(AND('BLOC PM'!$K8&gt;synthèse!AZ$14,'BLOC PM'!$K8&lt;synthèse!AZ$14+0.1),1,0)</f>
        <v>0</v>
      </c>
      <c r="BA18" s="148">
        <f>IF(AND('BLOC PM'!$K8&gt;synthèse!BA$14,'BLOC PM'!$K8&lt;synthèse!BA$14+0.1),1,0)</f>
        <v>0</v>
      </c>
      <c r="BB18" s="148">
        <f>IF(AND('BLOC PM'!$K8&gt;synthèse!BB$14,'BLOC PM'!$K8&lt;synthèse!BB$14+0.1),1,0)</f>
        <v>0</v>
      </c>
      <c r="BC18" s="148">
        <f>IF(AND('BLOC PM'!$K8&gt;synthèse!BC$14,'BLOC PM'!$K8&lt;synthèse!BC$14+0.1),1,0)</f>
        <v>0</v>
      </c>
      <c r="BD18" s="148">
        <f>IF(AND('BLOC PM'!$K8&gt;synthèse!BD$14,'BLOC PM'!$K8&lt;synthèse!BD$14+0.1),1,0)</f>
        <v>0</v>
      </c>
      <c r="BE18" s="148">
        <f>IF(AND('BLOC PM'!$K8&gt;synthèse!BE$14,'BLOC PM'!$K8&lt;synthèse!BE$14+0.1),1,0)</f>
        <v>0</v>
      </c>
      <c r="BF18" s="148">
        <f>IF(AND('BLOC PM'!$K8&gt;synthèse!BF$14,'BLOC PM'!$K8&lt;synthèse!BF$14+0.1),1,0)</f>
        <v>0</v>
      </c>
      <c r="BG18" s="148">
        <f>IF(AND('BLOC PM'!$K8&gt;synthèse!BG$14,'BLOC PM'!$K8&lt;synthèse!BG$14+0.1),1,0)</f>
        <v>0</v>
      </c>
      <c r="BH18" s="148">
        <f>IF(AND('BLOC PM'!$K8&gt;synthèse!BH$14,'BLOC PM'!$K8&lt;synthèse!BH$14+0.1),1,0)</f>
        <v>0</v>
      </c>
      <c r="BI18" s="148">
        <f>IF(AND('BLOC PM'!$K8&gt;synthèse!BI$14,'BLOC PM'!$K8&lt;synthèse!BI$14+0.1),1,0)</f>
        <v>0</v>
      </c>
      <c r="BJ18" s="148">
        <f>IF(AND('BLOC PM'!$K8&gt;synthèse!BJ$14,'BLOC PM'!$K8&lt;synthèse!BJ$14+0.1),1,0)</f>
        <v>0</v>
      </c>
      <c r="BK18" s="148">
        <f>IF(AND('BLOC PM'!$K8&gt;synthèse!BK$14,'BLOC PM'!$K8&lt;synthèse!BK$14+0.1),1,0)</f>
        <v>0</v>
      </c>
      <c r="BL18" s="148">
        <f>IF(AND('BLOC PM'!$K8&gt;synthèse!BL$14,'BLOC PM'!$K8&lt;synthèse!BL$14+0.1),1,0)</f>
        <v>0</v>
      </c>
      <c r="BM18" s="148">
        <f>IF(AND('BLOC PM'!$K8&gt;synthèse!BM$14,'BLOC PM'!$K8&lt;synthèse!BM$14+0.1),1,0)</f>
        <v>0</v>
      </c>
      <c r="BN18" s="148">
        <f>IF(AND('BLOC PM'!$K8&gt;synthèse!BN$14,'BLOC PM'!$K8&lt;synthèse!BN$14+0.1),1,0)</f>
        <v>0</v>
      </c>
      <c r="BO18" s="148">
        <f>IF(AND('BLOC PM'!$K8&gt;synthèse!BO$14,'BLOC PM'!$K8&lt;synthèse!BO$14+0.1),1,0)</f>
        <v>0</v>
      </c>
      <c r="BP18" s="148">
        <f>IF(AND('BLOC PM'!$K8&gt;synthèse!BP$14,'BLOC PM'!$K8&lt;synthèse!BP$14+0.1),1,0)</f>
        <v>0</v>
      </c>
      <c r="BQ18" s="148">
        <f>IF(AND('BLOC PM'!$K8&gt;synthèse!BQ$14,'BLOC PM'!$K8&lt;synthèse!BQ$14+0.1),1,0)</f>
        <v>0</v>
      </c>
      <c r="BR18" s="148">
        <f>IF(AND('BLOC PM'!$K8&gt;synthèse!BR$14,'BLOC PM'!$K8&lt;synthèse!BR$14+0.1),1,0)</f>
        <v>0</v>
      </c>
      <c r="BS18" s="148">
        <f>IF(AND('BLOC PM'!$K8&gt;synthèse!BS$14,'BLOC PM'!$K8&lt;synthèse!BS$14+0.1),1,0)</f>
        <v>0</v>
      </c>
      <c r="BT18" s="148">
        <f>IF(AND('BLOC PM'!$K8&gt;synthèse!BT$14,'BLOC PM'!$K8&lt;synthèse!BT$14+0.1),1,0)</f>
        <v>0</v>
      </c>
      <c r="BU18" s="148">
        <f>IF(AND('BLOC PM'!$K8&gt;synthèse!BU$14,'BLOC PM'!$K8&lt;synthèse!BU$14+0.1),1,0)</f>
        <v>0</v>
      </c>
      <c r="BV18" s="148">
        <f>IF(AND('BLOC PM'!$K8&gt;synthèse!BV$14,'BLOC PM'!$K8&lt;synthèse!BV$14+0.1),1,0)</f>
        <v>0</v>
      </c>
      <c r="BW18" s="148">
        <f>IF(AND('BLOC PM'!$K8&gt;synthèse!BW$14,'BLOC PM'!$K8&lt;synthèse!BW$14+0.1),1,0)</f>
        <v>0</v>
      </c>
      <c r="BX18" s="148">
        <f>IF(AND('BLOC PM'!$K8&gt;synthèse!BX$14,'BLOC PM'!$K8&lt;synthèse!BX$14+0.1),1,0)</f>
        <v>0</v>
      </c>
      <c r="BY18" s="148">
        <f>IF(AND('BLOC PM'!$K8&gt;synthèse!BY$14,'BLOC PM'!$K8&lt;synthèse!BY$14+0.1),1,0)</f>
        <v>0</v>
      </c>
      <c r="BZ18" s="148">
        <f>IF(AND('BLOC PM'!$K8&gt;synthèse!BZ$14,'BLOC PM'!$K8&lt;synthèse!BZ$14+0.1),1,0)</f>
        <v>0</v>
      </c>
      <c r="CA18" s="148">
        <f>IF(AND('BLOC PM'!$K8&gt;synthèse!CA$14,'BLOC PM'!$K8&lt;synthèse!CA$14+0.1),1,0)</f>
        <v>0</v>
      </c>
      <c r="CB18" s="148">
        <f>IF(AND('BLOC PM'!$K8&gt;synthèse!CB$14,'BLOC PM'!$K8&lt;synthèse!CB$14+0.1),1,0)</f>
        <v>0</v>
      </c>
      <c r="CC18" s="148">
        <f>IF(AND('BLOC PM'!$K8&gt;synthèse!CC$14,'BLOC PM'!$K8&lt;synthèse!CC$14+0.1),1,0)</f>
        <v>0</v>
      </c>
      <c r="CD18" s="148">
        <f>IF(AND('BLOC PM'!$K8&gt;synthèse!CD$14,'BLOC PM'!$K8&lt;synthèse!CD$14+0.1),1,0)</f>
        <v>0</v>
      </c>
      <c r="CE18" s="148">
        <f>IF(AND('BLOC PM'!$K8&gt;synthèse!CE$14,'BLOC PM'!$K8&lt;synthèse!CE$14+0.1),1,0)</f>
        <v>0</v>
      </c>
      <c r="CF18" s="148">
        <f>IF(AND('BLOC PM'!$K8&gt;synthèse!CF$14,'BLOC PM'!$K8&lt;synthèse!CF$14+0.1),1,0)</f>
        <v>0</v>
      </c>
      <c r="CG18" s="148">
        <f>IF(AND('BLOC PM'!$K8&gt;synthèse!CG$14,'BLOC PM'!$K8&lt;synthèse!CG$14+0.1),1,0)</f>
        <v>0</v>
      </c>
      <c r="CH18" s="148">
        <f>IF(AND('BLOC PM'!$K8&gt;synthèse!CH$14,'BLOC PM'!$K8&lt;synthèse!CH$14+0.1),1,0)</f>
        <v>0</v>
      </c>
      <c r="CI18" s="148">
        <f>IF(AND('BLOC PM'!$K8&gt;synthèse!CI$14,'BLOC PM'!$K8&lt;synthèse!CI$14+0.1),1,0)</f>
        <v>0</v>
      </c>
      <c r="CJ18" s="148">
        <f>IF(AND('BLOC PM'!$K8&gt;synthèse!CJ$14,'BLOC PM'!$K8&lt;synthèse!CJ$14+0.1),1,0)</f>
        <v>0</v>
      </c>
      <c r="CK18" s="148">
        <f>IF(AND('BLOC PM'!$K8&gt;synthèse!CK$14,'BLOC PM'!$K8&lt;synthèse!CK$14+0.1),1,0)</f>
        <v>0</v>
      </c>
      <c r="CM18" s="2">
        <f t="shared" si="6"/>
        <v>0</v>
      </c>
      <c r="CN18" s="2">
        <f t="shared" si="7"/>
        <v>0</v>
      </c>
      <c r="CO18" s="2">
        <f t="shared" si="8"/>
        <v>0</v>
      </c>
      <c r="CP18" s="2">
        <f t="shared" si="9"/>
        <v>0</v>
      </c>
      <c r="CQ18" s="2">
        <f t="shared" si="10"/>
        <v>0</v>
      </c>
      <c r="CR18" s="2">
        <f t="shared" si="11"/>
        <v>0</v>
      </c>
      <c r="CS18" s="2">
        <f t="shared" si="12"/>
        <v>0</v>
      </c>
      <c r="CT18" s="2">
        <f t="shared" si="13"/>
        <v>0</v>
      </c>
      <c r="CU18" s="2">
        <f t="shared" si="14"/>
        <v>0</v>
      </c>
      <c r="CV18" s="2">
        <f t="shared" si="15"/>
        <v>0</v>
      </c>
      <c r="CW18" s="2">
        <f t="shared" si="16"/>
        <v>0</v>
      </c>
      <c r="CX18" s="2">
        <f t="shared" si="17"/>
        <v>0</v>
      </c>
      <c r="CY18" s="2">
        <f t="shared" si="18"/>
        <v>0</v>
      </c>
      <c r="CZ18" s="2">
        <f t="shared" si="19"/>
        <v>0</v>
      </c>
      <c r="DA18" s="2">
        <f t="shared" si="20"/>
        <v>0</v>
      </c>
      <c r="DB18" s="2">
        <f t="shared" si="21"/>
        <v>0</v>
      </c>
      <c r="DC18" s="2">
        <f t="shared" si="22"/>
        <v>0</v>
      </c>
      <c r="DD18" s="2">
        <f t="shared" si="23"/>
        <v>0</v>
      </c>
      <c r="DE18" s="2">
        <f t="shared" si="24"/>
        <v>0</v>
      </c>
      <c r="DF18" s="2">
        <f t="shared" si="25"/>
        <v>0</v>
      </c>
      <c r="DG18" s="2">
        <f t="shared" si="26"/>
        <v>0</v>
      </c>
      <c r="DH18" s="2">
        <f t="shared" si="27"/>
        <v>0</v>
      </c>
      <c r="DI18" s="2">
        <f t="shared" si="28"/>
        <v>0</v>
      </c>
      <c r="DJ18" s="2">
        <f t="shared" si="29"/>
        <v>0</v>
      </c>
      <c r="DK18" s="2">
        <f t="shared" si="30"/>
        <v>0</v>
      </c>
      <c r="DL18" s="2">
        <f t="shared" si="31"/>
        <v>0</v>
      </c>
      <c r="DM18" s="2">
        <f t="shared" si="32"/>
        <v>0</v>
      </c>
      <c r="DN18" s="2">
        <f t="shared" si="33"/>
        <v>0</v>
      </c>
      <c r="DO18" s="2">
        <f t="shared" si="34"/>
        <v>0</v>
      </c>
      <c r="DP18" s="2">
        <f t="shared" si="35"/>
        <v>0</v>
      </c>
      <c r="DQ18" s="2">
        <f t="shared" si="36"/>
        <v>0</v>
      </c>
      <c r="DR18" s="2">
        <f t="shared" si="37"/>
        <v>0</v>
      </c>
      <c r="DS18" s="2">
        <f t="shared" si="38"/>
        <v>0</v>
      </c>
      <c r="DT18" s="2">
        <f t="shared" si="39"/>
        <v>0</v>
      </c>
      <c r="DU18" s="2">
        <f t="shared" si="40"/>
        <v>0</v>
      </c>
      <c r="DV18" s="2">
        <f t="shared" si="41"/>
        <v>0</v>
      </c>
      <c r="DW18" s="2">
        <f t="shared" si="42"/>
        <v>0</v>
      </c>
      <c r="DX18" s="2">
        <f t="shared" si="43"/>
        <v>0</v>
      </c>
      <c r="DY18" s="2">
        <f t="shared" si="44"/>
        <v>0</v>
      </c>
      <c r="DZ18" s="2">
        <f t="shared" si="45"/>
        <v>0</v>
      </c>
      <c r="EA18" s="2">
        <f t="shared" si="46"/>
        <v>0</v>
      </c>
      <c r="EB18" s="2">
        <f t="shared" si="47"/>
        <v>0</v>
      </c>
      <c r="EC18" s="2">
        <f t="shared" si="48"/>
        <v>0</v>
      </c>
      <c r="ED18" s="2">
        <f t="shared" si="49"/>
        <v>0</v>
      </c>
      <c r="EE18" s="2">
        <f t="shared" si="50"/>
        <v>0</v>
      </c>
      <c r="EF18" s="2">
        <f t="shared" si="51"/>
        <v>0</v>
      </c>
      <c r="EG18" s="2">
        <f t="shared" si="52"/>
        <v>0</v>
      </c>
      <c r="EH18" s="2">
        <f t="shared" si="53"/>
        <v>0</v>
      </c>
      <c r="EI18" s="2">
        <f t="shared" si="54"/>
        <v>0</v>
      </c>
      <c r="EJ18" s="2">
        <f t="shared" si="54"/>
        <v>0</v>
      </c>
      <c r="EK18" s="2">
        <f t="shared" si="54"/>
        <v>0</v>
      </c>
      <c r="EL18" s="2">
        <f t="shared" si="54"/>
        <v>0</v>
      </c>
      <c r="EM18" s="2">
        <f t="shared" si="54"/>
        <v>0</v>
      </c>
      <c r="EN18" s="2">
        <f t="shared" si="54"/>
        <v>0</v>
      </c>
      <c r="EO18" s="2">
        <f t="shared" si="54"/>
        <v>0</v>
      </c>
      <c r="EP18" s="2">
        <f t="shared" si="54"/>
        <v>0</v>
      </c>
      <c r="ES18" s="227" t="s">
        <v>56</v>
      </c>
      <c r="ET18" s="179" t="s">
        <v>41</v>
      </c>
      <c r="EU18" s="179">
        <f t="shared" si="4"/>
        <v>41.581670362158164</v>
      </c>
      <c r="EV18" s="267" t="e">
        <f t="shared" si="55"/>
        <v>#VALUE!</v>
      </c>
      <c r="EW18" s="285" t="e">
        <f t="shared" si="56"/>
        <v>#VALUE!</v>
      </c>
      <c r="EX18" s="253"/>
      <c r="EY18" s="253"/>
      <c r="EZ18" s="7"/>
      <c r="FC18" s="227"/>
      <c r="FD18" s="126"/>
      <c r="FE18" s="179"/>
    </row>
    <row r="19" spans="1:161" ht="17.25" thickBot="1" x14ac:dyDescent="0.3">
      <c r="A19" s="90" t="s">
        <v>3</v>
      </c>
      <c r="B19" s="91"/>
      <c r="C19" s="92">
        <f>SUM(C12:C18)</f>
        <v>15</v>
      </c>
      <c r="D19" s="137"/>
      <c r="E19" s="93">
        <f>SUM(E12:E18)</f>
        <v>12</v>
      </c>
      <c r="F19" s="138">
        <f>IF(C19&lt;&gt;0,E19/C19,"-")</f>
        <v>0.8</v>
      </c>
      <c r="G19" s="139">
        <v>0.72058823529411764</v>
      </c>
      <c r="H19" s="65"/>
      <c r="J19" s="75"/>
      <c r="K19" s="66"/>
      <c r="L19" s="66"/>
      <c r="M19" s="9">
        <f>IF('BLOC PM'!A9&lt;&gt;"",'BLOC PM'!A9,"")</f>
        <v>6</v>
      </c>
      <c r="N19" s="9">
        <f>IF(AND('BLOC PM'!A9&lt;&gt;"",'BLOC PM'!N9&lt;&gt;"*Non mis en vente"),1,0)</f>
        <v>1</v>
      </c>
      <c r="O19" s="9">
        <f>IF(OR('BLOC PM'!E9="CR",'BLOC PM'!E9="CE"),1,0)</f>
        <v>0</v>
      </c>
      <c r="P19" s="9">
        <f>IF(AND('BLOC PM'!N9&lt;&gt;"*RETIRE",'BLOC PM'!N9&lt;&gt;"*PAS D'OFFRE",'BLOC PM'!N9&lt;&gt;""),1,0)</f>
        <v>1</v>
      </c>
      <c r="Q19" s="10">
        <f>'BLOC PM'!I9</f>
        <v>504</v>
      </c>
      <c r="R19" s="10">
        <f t="shared" si="57"/>
        <v>504</v>
      </c>
      <c r="S19" s="10">
        <f>'BLOC PM'!L9</f>
        <v>17200</v>
      </c>
      <c r="T19" s="10">
        <f t="shared" si="58"/>
        <v>17200</v>
      </c>
      <c r="U19" s="10">
        <f>'BLOC PM'!O9</f>
        <v>2</v>
      </c>
      <c r="V19" s="10">
        <f t="shared" si="59"/>
        <v>2</v>
      </c>
      <c r="W19" s="10" t="str">
        <f>'BLOC PM'!B9</f>
        <v>Privée</v>
      </c>
      <c r="X19" s="7"/>
      <c r="Y19" s="2">
        <f>+'UP PM'!A10</f>
        <v>10</v>
      </c>
      <c r="Z19" s="2">
        <f>IF(AND('UP PM'!A10&lt;&gt;"",'UP PM'!N10&lt;&gt;"*Non mis en vente"),1,0)</f>
        <v>1</v>
      </c>
      <c r="AA19" s="2">
        <f>IF(AND('UP PM'!N10&lt;&gt;"*RETIRE",'UP PM'!N10&lt;&gt;"*PAS D'OFFRE",'UP PM'!N10&lt;&gt;""),1,0)</f>
        <v>1</v>
      </c>
      <c r="AB19" s="10">
        <f>+'UP PM'!G10</f>
        <v>2000</v>
      </c>
      <c r="AC19" s="2">
        <f t="shared" si="5"/>
        <v>2000</v>
      </c>
      <c r="AD19" s="2" t="str">
        <f>'UP PM'!B10</f>
        <v>Privée</v>
      </c>
      <c r="AE19" s="7"/>
      <c r="AF19" s="154"/>
      <c r="AG19" s="9">
        <f>IF('BLOC PM'!A9&lt;&gt;"",'BLOC PM'!A9,"")</f>
        <v>6</v>
      </c>
      <c r="AH19" s="148">
        <f>IF(AND('BLOC PM'!$K9&gt;synthèse!AH$14,'BLOC PM'!$K9&lt;synthèse!AH$14+0.1),1,0)</f>
        <v>0</v>
      </c>
      <c r="AI19" s="148">
        <f>IF(AND('BLOC PM'!$K9&gt;synthèse!AI$14,'BLOC PM'!$K9&lt;synthèse!AI$14+0.1),1,0)</f>
        <v>0</v>
      </c>
      <c r="AJ19" s="148">
        <f>IF(AND('BLOC PM'!$K9&gt;synthèse!AJ$14,'BLOC PM'!$K9&lt;synthèse!AJ$14+0.1),1,0)</f>
        <v>0</v>
      </c>
      <c r="AK19" s="148">
        <f>IF(AND('BLOC PM'!$K9&gt;synthèse!AK$14,'BLOC PM'!$K9&lt;synthèse!AK$14+0.1),1,0)</f>
        <v>0</v>
      </c>
      <c r="AL19" s="148">
        <f>IF(AND('BLOC PM'!$K9&gt;synthèse!AL$14,'BLOC PM'!$K9&lt;synthèse!AL$14+0.1),1,0)</f>
        <v>1</v>
      </c>
      <c r="AM19" s="148">
        <f>IF(AND('BLOC PM'!$K9&gt;synthèse!AM$14,'BLOC PM'!$K9&lt;synthèse!AM$14+0.1),1,0)</f>
        <v>0</v>
      </c>
      <c r="AN19" s="148">
        <f>IF(AND('BLOC PM'!$K9&gt;synthèse!AN$14,'BLOC PM'!$K9&lt;synthèse!AN$14+0.1),1,0)</f>
        <v>0</v>
      </c>
      <c r="AO19" s="148">
        <f>IF(AND('BLOC PM'!$K9&gt;synthèse!AO$14,'BLOC PM'!$K9&lt;synthèse!AO$14+0.1),1,0)</f>
        <v>0</v>
      </c>
      <c r="AP19" s="148">
        <f>IF(AND('BLOC PM'!$K9&gt;synthèse!AP$14,'BLOC PM'!$K9&lt;synthèse!AP$14+0.1),1,0)</f>
        <v>0</v>
      </c>
      <c r="AQ19" s="148">
        <f>IF(AND('BLOC PM'!$K9&gt;synthèse!AQ$14,'BLOC PM'!$K9&lt;synthèse!AQ$14+0.1),1,0)</f>
        <v>0</v>
      </c>
      <c r="AR19" s="148">
        <f>IF(AND('BLOC PM'!$K9&gt;synthèse!AR$14,'BLOC PM'!$K9&lt;synthèse!AR$14+0.1),1,0)</f>
        <v>0</v>
      </c>
      <c r="AS19" s="148">
        <f>IF(AND('BLOC PM'!$K9&gt;synthèse!AS$14,'BLOC PM'!$K9&lt;synthèse!AS$14+0.1),1,0)</f>
        <v>0</v>
      </c>
      <c r="AT19" s="148">
        <f>IF(AND('BLOC PM'!$K9&gt;synthèse!AT$14,'BLOC PM'!$K9&lt;synthèse!AT$14+0.1),1,0)</f>
        <v>0</v>
      </c>
      <c r="AU19" s="148">
        <f>IF(AND('BLOC PM'!$K9&gt;synthèse!AU$14,'BLOC PM'!$K9&lt;synthèse!AU$14+0.1),1,0)</f>
        <v>0</v>
      </c>
      <c r="AV19" s="148">
        <f>IF(AND('BLOC PM'!$K9&gt;synthèse!AV$14,'BLOC PM'!$K9&lt;synthèse!AV$14+0.1),1,0)</f>
        <v>0</v>
      </c>
      <c r="AW19" s="148">
        <f>IF(AND('BLOC PM'!$K9&gt;synthèse!AW$14,'BLOC PM'!$K9&lt;synthèse!AW$14+0.1),1,0)</f>
        <v>0</v>
      </c>
      <c r="AX19" s="148">
        <f>IF(AND('BLOC PM'!$K9&gt;synthèse!AX$14,'BLOC PM'!$K9&lt;synthèse!AX$14+0.1),1,0)</f>
        <v>0</v>
      </c>
      <c r="AY19" s="148">
        <f>IF(AND('BLOC PM'!$K9&gt;synthèse!AY$14,'BLOC PM'!$K9&lt;synthèse!AY$14+0.1),1,0)</f>
        <v>0</v>
      </c>
      <c r="AZ19" s="148">
        <f>IF(AND('BLOC PM'!$K9&gt;synthèse!AZ$14,'BLOC PM'!$K9&lt;synthèse!AZ$14+0.1),1,0)</f>
        <v>0</v>
      </c>
      <c r="BA19" s="148">
        <f>IF(AND('BLOC PM'!$K9&gt;synthèse!BA$14,'BLOC PM'!$K9&lt;synthèse!BA$14+0.1),1,0)</f>
        <v>0</v>
      </c>
      <c r="BB19" s="148">
        <f>IF(AND('BLOC PM'!$K9&gt;synthèse!BB$14,'BLOC PM'!$K9&lt;synthèse!BB$14+0.1),1,0)</f>
        <v>0</v>
      </c>
      <c r="BC19" s="148">
        <f>IF(AND('BLOC PM'!$K9&gt;synthèse!BC$14,'BLOC PM'!$K9&lt;synthèse!BC$14+0.1),1,0)</f>
        <v>0</v>
      </c>
      <c r="BD19" s="148">
        <f>IF(AND('BLOC PM'!$K9&gt;synthèse!BD$14,'BLOC PM'!$K9&lt;synthèse!BD$14+0.1),1,0)</f>
        <v>0</v>
      </c>
      <c r="BE19" s="148">
        <f>IF(AND('BLOC PM'!$K9&gt;synthèse!BE$14,'BLOC PM'!$K9&lt;synthèse!BE$14+0.1),1,0)</f>
        <v>0</v>
      </c>
      <c r="BF19" s="148">
        <f>IF(AND('BLOC PM'!$K9&gt;synthèse!BF$14,'BLOC PM'!$K9&lt;synthèse!BF$14+0.1),1,0)</f>
        <v>0</v>
      </c>
      <c r="BG19" s="148">
        <f>IF(AND('BLOC PM'!$K9&gt;synthèse!BG$14,'BLOC PM'!$K9&lt;synthèse!BG$14+0.1),1,0)</f>
        <v>0</v>
      </c>
      <c r="BH19" s="148">
        <f>IF(AND('BLOC PM'!$K9&gt;synthèse!BH$14,'BLOC PM'!$K9&lt;synthèse!BH$14+0.1),1,0)</f>
        <v>0</v>
      </c>
      <c r="BI19" s="148">
        <f>IF(AND('BLOC PM'!$K9&gt;synthèse!BI$14,'BLOC PM'!$K9&lt;synthèse!BI$14+0.1),1,0)</f>
        <v>0</v>
      </c>
      <c r="BJ19" s="148">
        <f>IF(AND('BLOC PM'!$K9&gt;synthèse!BJ$14,'BLOC PM'!$K9&lt;synthèse!BJ$14+0.1),1,0)</f>
        <v>0</v>
      </c>
      <c r="BK19" s="148">
        <f>IF(AND('BLOC PM'!$K9&gt;synthèse!BK$14,'BLOC PM'!$K9&lt;synthèse!BK$14+0.1),1,0)</f>
        <v>0</v>
      </c>
      <c r="BL19" s="148">
        <f>IF(AND('BLOC PM'!$K9&gt;synthèse!BL$14,'BLOC PM'!$K9&lt;synthèse!BL$14+0.1),1,0)</f>
        <v>0</v>
      </c>
      <c r="BM19" s="148">
        <f>IF(AND('BLOC PM'!$K9&gt;synthèse!BM$14,'BLOC PM'!$K9&lt;synthèse!BM$14+0.1),1,0)</f>
        <v>0</v>
      </c>
      <c r="BN19" s="148">
        <f>IF(AND('BLOC PM'!$K9&gt;synthèse!BN$14,'BLOC PM'!$K9&lt;synthèse!BN$14+0.1),1,0)</f>
        <v>0</v>
      </c>
      <c r="BO19" s="148">
        <f>IF(AND('BLOC PM'!$K9&gt;synthèse!BO$14,'BLOC PM'!$K9&lt;synthèse!BO$14+0.1),1,0)</f>
        <v>0</v>
      </c>
      <c r="BP19" s="148">
        <f>IF(AND('BLOC PM'!$K9&gt;synthèse!BP$14,'BLOC PM'!$K9&lt;synthèse!BP$14+0.1),1,0)</f>
        <v>0</v>
      </c>
      <c r="BQ19" s="148">
        <f>IF(AND('BLOC PM'!$K9&gt;synthèse!BQ$14,'BLOC PM'!$K9&lt;synthèse!BQ$14+0.1),1,0)</f>
        <v>0</v>
      </c>
      <c r="BR19" s="148">
        <f>IF(AND('BLOC PM'!$K9&gt;synthèse!BR$14,'BLOC PM'!$K9&lt;synthèse!BR$14+0.1),1,0)</f>
        <v>0</v>
      </c>
      <c r="BS19" s="148">
        <f>IF(AND('BLOC PM'!$K9&gt;synthèse!BS$14,'BLOC PM'!$K9&lt;synthèse!BS$14+0.1),1,0)</f>
        <v>0</v>
      </c>
      <c r="BT19" s="148">
        <f>IF(AND('BLOC PM'!$K9&gt;synthèse!BT$14,'BLOC PM'!$K9&lt;synthèse!BT$14+0.1),1,0)</f>
        <v>0</v>
      </c>
      <c r="BU19" s="148">
        <f>IF(AND('BLOC PM'!$K9&gt;synthèse!BU$14,'BLOC PM'!$K9&lt;synthèse!BU$14+0.1),1,0)</f>
        <v>0</v>
      </c>
      <c r="BV19" s="148">
        <f>IF(AND('BLOC PM'!$K9&gt;synthèse!BV$14,'BLOC PM'!$K9&lt;synthèse!BV$14+0.1),1,0)</f>
        <v>0</v>
      </c>
      <c r="BW19" s="148">
        <f>IF(AND('BLOC PM'!$K9&gt;synthèse!BW$14,'BLOC PM'!$K9&lt;synthèse!BW$14+0.1),1,0)</f>
        <v>0</v>
      </c>
      <c r="BX19" s="148">
        <f>IF(AND('BLOC PM'!$K9&gt;synthèse!BX$14,'BLOC PM'!$K9&lt;synthèse!BX$14+0.1),1,0)</f>
        <v>0</v>
      </c>
      <c r="BY19" s="148">
        <f>IF(AND('BLOC PM'!$K9&gt;synthèse!BY$14,'BLOC PM'!$K9&lt;synthèse!BY$14+0.1),1,0)</f>
        <v>0</v>
      </c>
      <c r="BZ19" s="148">
        <f>IF(AND('BLOC PM'!$K9&gt;synthèse!BZ$14,'BLOC PM'!$K9&lt;synthèse!BZ$14+0.1),1,0)</f>
        <v>0</v>
      </c>
      <c r="CA19" s="148">
        <f>IF(AND('BLOC PM'!$K9&gt;synthèse!CA$14,'BLOC PM'!$K9&lt;synthèse!CA$14+0.1),1,0)</f>
        <v>0</v>
      </c>
      <c r="CB19" s="148">
        <f>IF(AND('BLOC PM'!$K9&gt;synthèse!CB$14,'BLOC PM'!$K9&lt;synthèse!CB$14+0.1),1,0)</f>
        <v>0</v>
      </c>
      <c r="CC19" s="148">
        <f>IF(AND('BLOC PM'!$K9&gt;synthèse!CC$14,'BLOC PM'!$K9&lt;synthèse!CC$14+0.1),1,0)</f>
        <v>0</v>
      </c>
      <c r="CD19" s="148">
        <f>IF(AND('BLOC PM'!$K9&gt;synthèse!CD$14,'BLOC PM'!$K9&lt;synthèse!CD$14+0.1),1,0)</f>
        <v>0</v>
      </c>
      <c r="CE19" s="148">
        <f>IF(AND('BLOC PM'!$K9&gt;synthèse!CE$14,'BLOC PM'!$K9&lt;synthèse!CE$14+0.1),1,0)</f>
        <v>0</v>
      </c>
      <c r="CF19" s="148">
        <f>IF(AND('BLOC PM'!$K9&gt;synthèse!CF$14,'BLOC PM'!$K9&lt;synthèse!CF$14+0.1),1,0)</f>
        <v>0</v>
      </c>
      <c r="CG19" s="148">
        <f>IF(AND('BLOC PM'!$K9&gt;synthèse!CG$14,'BLOC PM'!$K9&lt;synthèse!CG$14+0.1),1,0)</f>
        <v>0</v>
      </c>
      <c r="CH19" s="148">
        <f>IF(AND('BLOC PM'!$K9&gt;synthèse!CH$14,'BLOC PM'!$K9&lt;synthèse!CH$14+0.1),1,0)</f>
        <v>0</v>
      </c>
      <c r="CI19" s="148">
        <f>IF(AND('BLOC PM'!$K9&gt;synthèse!CI$14,'BLOC PM'!$K9&lt;synthèse!CI$14+0.1),1,0)</f>
        <v>0</v>
      </c>
      <c r="CJ19" s="148">
        <f>IF(AND('BLOC PM'!$K9&gt;synthèse!CJ$14,'BLOC PM'!$K9&lt;synthèse!CJ$14+0.1),1,0)</f>
        <v>0</v>
      </c>
      <c r="CK19" s="148">
        <f>IF(AND('BLOC PM'!$K9&gt;synthèse!CK$14,'BLOC PM'!$K9&lt;synthèse!CK$14+0.1),1,0)</f>
        <v>0</v>
      </c>
      <c r="CM19" s="2">
        <f t="shared" si="6"/>
        <v>0</v>
      </c>
      <c r="CN19" s="2">
        <f t="shared" si="7"/>
        <v>0</v>
      </c>
      <c r="CO19" s="2">
        <f t="shared" si="8"/>
        <v>0</v>
      </c>
      <c r="CP19" s="2">
        <f t="shared" si="9"/>
        <v>0</v>
      </c>
      <c r="CQ19" s="2">
        <f t="shared" si="10"/>
        <v>0</v>
      </c>
      <c r="CR19" s="2">
        <f t="shared" si="11"/>
        <v>0</v>
      </c>
      <c r="CS19" s="2">
        <f t="shared" si="12"/>
        <v>0</v>
      </c>
      <c r="CT19" s="2">
        <f t="shared" si="13"/>
        <v>0</v>
      </c>
      <c r="CU19" s="2">
        <f t="shared" si="14"/>
        <v>0</v>
      </c>
      <c r="CV19" s="2">
        <f t="shared" si="15"/>
        <v>0</v>
      </c>
      <c r="CW19" s="2">
        <f t="shared" si="16"/>
        <v>0</v>
      </c>
      <c r="CX19" s="2">
        <f t="shared" si="17"/>
        <v>0</v>
      </c>
      <c r="CY19" s="2">
        <f t="shared" si="18"/>
        <v>0</v>
      </c>
      <c r="CZ19" s="2">
        <f t="shared" si="19"/>
        <v>0</v>
      </c>
      <c r="DA19" s="2">
        <f t="shared" si="20"/>
        <v>0</v>
      </c>
      <c r="DB19" s="2">
        <f t="shared" si="21"/>
        <v>0</v>
      </c>
      <c r="DC19" s="2">
        <f t="shared" si="22"/>
        <v>0</v>
      </c>
      <c r="DD19" s="2">
        <f t="shared" si="23"/>
        <v>0</v>
      </c>
      <c r="DE19" s="2">
        <f t="shared" si="24"/>
        <v>0</v>
      </c>
      <c r="DF19" s="2">
        <f t="shared" si="25"/>
        <v>0</v>
      </c>
      <c r="DG19" s="2">
        <f t="shared" si="26"/>
        <v>0</v>
      </c>
      <c r="DH19" s="2">
        <f t="shared" si="27"/>
        <v>0</v>
      </c>
      <c r="DI19" s="2">
        <f t="shared" si="28"/>
        <v>0</v>
      </c>
      <c r="DJ19" s="2">
        <f t="shared" si="29"/>
        <v>0</v>
      </c>
      <c r="DK19" s="2">
        <f t="shared" si="30"/>
        <v>0</v>
      </c>
      <c r="DL19" s="2">
        <f t="shared" si="31"/>
        <v>0</v>
      </c>
      <c r="DM19" s="2">
        <f t="shared" si="32"/>
        <v>0</v>
      </c>
      <c r="DN19" s="2">
        <f t="shared" si="33"/>
        <v>0</v>
      </c>
      <c r="DO19" s="2">
        <f t="shared" si="34"/>
        <v>0</v>
      </c>
      <c r="DP19" s="2">
        <f t="shared" si="35"/>
        <v>0</v>
      </c>
      <c r="DQ19" s="2">
        <f t="shared" si="36"/>
        <v>0</v>
      </c>
      <c r="DR19" s="2">
        <f t="shared" si="37"/>
        <v>0</v>
      </c>
      <c r="DS19" s="2">
        <f t="shared" si="38"/>
        <v>0</v>
      </c>
      <c r="DT19" s="2">
        <f t="shared" si="39"/>
        <v>0</v>
      </c>
      <c r="DU19" s="2">
        <f t="shared" si="40"/>
        <v>0</v>
      </c>
      <c r="DV19" s="2">
        <f t="shared" si="41"/>
        <v>0</v>
      </c>
      <c r="DW19" s="2">
        <f t="shared" si="42"/>
        <v>0</v>
      </c>
      <c r="DX19" s="2">
        <f t="shared" si="43"/>
        <v>0</v>
      </c>
      <c r="DY19" s="2">
        <f t="shared" si="44"/>
        <v>0</v>
      </c>
      <c r="DZ19" s="2">
        <f t="shared" si="45"/>
        <v>0</v>
      </c>
      <c r="EA19" s="2">
        <f t="shared" si="46"/>
        <v>0</v>
      </c>
      <c r="EB19" s="2">
        <f t="shared" si="47"/>
        <v>0</v>
      </c>
      <c r="EC19" s="2">
        <f t="shared" si="48"/>
        <v>0</v>
      </c>
      <c r="ED19" s="2">
        <f t="shared" si="49"/>
        <v>0</v>
      </c>
      <c r="EE19" s="2">
        <f t="shared" si="50"/>
        <v>0</v>
      </c>
      <c r="EF19" s="2">
        <f t="shared" si="51"/>
        <v>0</v>
      </c>
      <c r="EG19" s="2">
        <f t="shared" si="52"/>
        <v>0</v>
      </c>
      <c r="EH19" s="2">
        <f t="shared" si="53"/>
        <v>0</v>
      </c>
      <c r="EI19" s="2">
        <f t="shared" si="54"/>
        <v>0</v>
      </c>
      <c r="EJ19" s="2">
        <f t="shared" si="54"/>
        <v>0</v>
      </c>
      <c r="EK19" s="2">
        <f t="shared" si="54"/>
        <v>0</v>
      </c>
      <c r="EL19" s="2">
        <f t="shared" si="54"/>
        <v>0</v>
      </c>
      <c r="EM19" s="2">
        <f t="shared" si="54"/>
        <v>0</v>
      </c>
      <c r="EN19" s="2">
        <f t="shared" si="54"/>
        <v>0</v>
      </c>
      <c r="EO19" s="2">
        <f t="shared" si="54"/>
        <v>0</v>
      </c>
      <c r="EP19" s="2">
        <f t="shared" si="54"/>
        <v>0</v>
      </c>
      <c r="ES19" s="227" t="s">
        <v>57</v>
      </c>
      <c r="ET19" s="179">
        <v>40.445161290322581</v>
      </c>
      <c r="EU19" s="179">
        <f t="shared" si="4"/>
        <v>51.10430980637102</v>
      </c>
      <c r="EV19" s="267">
        <f t="shared" si="55"/>
        <v>1.2635457042570599</v>
      </c>
      <c r="EW19" s="285">
        <f t="shared" si="56"/>
        <v>0.26354570425705987</v>
      </c>
      <c r="EX19" s="253"/>
      <c r="EY19" s="253"/>
      <c r="EZ19" s="7"/>
      <c r="FC19" s="227"/>
      <c r="FD19" s="126"/>
      <c r="FE19" s="179"/>
    </row>
    <row r="20" spans="1:161" ht="17.25" thickTop="1" x14ac:dyDescent="0.25">
      <c r="C20" s="62"/>
      <c r="D20" s="75"/>
      <c r="E20" s="140"/>
      <c r="F20" s="66"/>
      <c r="H20" s="65"/>
      <c r="J20" s="61"/>
      <c r="K20" s="66"/>
      <c r="L20" s="66"/>
      <c r="M20" s="9">
        <f>IF('BLOC PM'!A10&lt;&gt;"",'BLOC PM'!A10,"")</f>
        <v>8</v>
      </c>
      <c r="N20" s="9">
        <f>IF(AND('BLOC PM'!A10&lt;&gt;"",'BLOC PM'!N10&lt;&gt;"*Non mis en vente"),1,0)</f>
        <v>1</v>
      </c>
      <c r="O20" s="9">
        <f>IF(OR('BLOC PM'!E10="CR",'BLOC PM'!E10="CE"),1,0)</f>
        <v>0</v>
      </c>
      <c r="P20" s="9">
        <f>IF(AND('BLOC PM'!N10&lt;&gt;"*RETIRE",'BLOC PM'!N10&lt;&gt;"*PAS D'OFFRE",'BLOC PM'!N10&lt;&gt;""),1,0)</f>
        <v>1</v>
      </c>
      <c r="Q20" s="10">
        <f>'BLOC PM'!I10</f>
        <v>885</v>
      </c>
      <c r="R20" s="10">
        <f t="shared" si="57"/>
        <v>885</v>
      </c>
      <c r="S20" s="10">
        <f>'BLOC PM'!L10</f>
        <v>47480</v>
      </c>
      <c r="T20" s="10">
        <f t="shared" si="58"/>
        <v>47480</v>
      </c>
      <c r="U20" s="10">
        <f>'BLOC PM'!O10</f>
        <v>4</v>
      </c>
      <c r="V20" s="10">
        <f t="shared" si="59"/>
        <v>4</v>
      </c>
      <c r="W20" s="10" t="str">
        <f>'BLOC PM'!B10</f>
        <v>Privée</v>
      </c>
      <c r="X20" s="7"/>
      <c r="Y20" s="2">
        <f>+'UP PM'!A11</f>
        <v>18</v>
      </c>
      <c r="Z20" s="2">
        <f>IF(AND('UP PM'!A11&lt;&gt;"",'UP PM'!N11&lt;&gt;"*Non mis en vente"),1,0)</f>
        <v>1</v>
      </c>
      <c r="AA20" s="2">
        <f>IF(AND('UP PM'!N11&lt;&gt;"*RETIRE",'UP PM'!N11&lt;&gt;"*PAS D'OFFRE",'UP PM'!N11&lt;&gt;""),1,0)</f>
        <v>1</v>
      </c>
      <c r="AB20" s="10">
        <f>+'UP PM'!G11</f>
        <v>2000</v>
      </c>
      <c r="AC20" s="2">
        <f t="shared" si="5"/>
        <v>2000</v>
      </c>
      <c r="AD20" s="2" t="str">
        <f>'UP PM'!B11</f>
        <v>Privée</v>
      </c>
      <c r="AE20" s="7"/>
      <c r="AF20" s="154"/>
      <c r="AG20" s="9">
        <f>IF('BLOC PM'!A10&lt;&gt;"",'BLOC PM'!A10,"")</f>
        <v>8</v>
      </c>
      <c r="AH20" s="148">
        <f>IF(AND('BLOC PM'!$K10&gt;synthèse!AH$14,'BLOC PM'!$K10&lt;synthèse!AH$14+0.1),1,0)</f>
        <v>0</v>
      </c>
      <c r="AI20" s="148">
        <f>IF(AND('BLOC PM'!$K10&gt;synthèse!AI$14,'BLOC PM'!$K10&lt;synthèse!AI$14+0.1),1,0)</f>
        <v>0</v>
      </c>
      <c r="AJ20" s="148">
        <f>IF(AND('BLOC PM'!$K10&gt;synthèse!AJ$14,'BLOC PM'!$K10&lt;synthèse!AJ$14+0.1),1,0)</f>
        <v>0</v>
      </c>
      <c r="AK20" s="148">
        <f>IF(AND('BLOC PM'!$K10&gt;synthèse!AK$14,'BLOC PM'!$K10&lt;synthèse!AK$14+0.1),1,0)</f>
        <v>0</v>
      </c>
      <c r="AL20" s="148">
        <f>IF(AND('BLOC PM'!$K10&gt;synthèse!AL$14,'BLOC PM'!$K10&lt;synthèse!AL$14+0.1),1,0)</f>
        <v>0</v>
      </c>
      <c r="AM20" s="148">
        <f>IF(AND('BLOC PM'!$K10&gt;synthèse!AM$14,'BLOC PM'!$K10&lt;synthèse!AM$14+0.1),1,0)</f>
        <v>0</v>
      </c>
      <c r="AN20" s="148">
        <f>IF(AND('BLOC PM'!$K10&gt;synthèse!AN$14,'BLOC PM'!$K10&lt;synthèse!AN$14+0.1),1,0)</f>
        <v>0</v>
      </c>
      <c r="AO20" s="148">
        <f>IF(AND('BLOC PM'!$K10&gt;synthèse!AO$14,'BLOC PM'!$K10&lt;synthèse!AO$14+0.1),1,0)</f>
        <v>0</v>
      </c>
      <c r="AP20" s="148">
        <f>IF(AND('BLOC PM'!$K10&gt;synthèse!AP$14,'BLOC PM'!$K10&lt;synthèse!AP$14+0.1),1,0)</f>
        <v>1</v>
      </c>
      <c r="AQ20" s="148">
        <f>IF(AND('BLOC PM'!$K10&gt;synthèse!AQ$14,'BLOC PM'!$K10&lt;synthèse!AQ$14+0.1),1,0)</f>
        <v>0</v>
      </c>
      <c r="AR20" s="148">
        <f>IF(AND('BLOC PM'!$K10&gt;synthèse!AR$14,'BLOC PM'!$K10&lt;synthèse!AR$14+0.1),1,0)</f>
        <v>0</v>
      </c>
      <c r="AS20" s="148">
        <f>IF(AND('BLOC PM'!$K10&gt;synthèse!AS$14,'BLOC PM'!$K10&lt;synthèse!AS$14+0.1),1,0)</f>
        <v>0</v>
      </c>
      <c r="AT20" s="148">
        <f>IF(AND('BLOC PM'!$K10&gt;synthèse!AT$14,'BLOC PM'!$K10&lt;synthèse!AT$14+0.1),1,0)</f>
        <v>0</v>
      </c>
      <c r="AU20" s="148">
        <f>IF(AND('BLOC PM'!$K10&gt;synthèse!AU$14,'BLOC PM'!$K10&lt;synthèse!AU$14+0.1),1,0)</f>
        <v>0</v>
      </c>
      <c r="AV20" s="148">
        <f>IF(AND('BLOC PM'!$K10&gt;synthèse!AV$14,'BLOC PM'!$K10&lt;synthèse!AV$14+0.1),1,0)</f>
        <v>0</v>
      </c>
      <c r="AW20" s="148">
        <f>IF(AND('BLOC PM'!$K10&gt;synthèse!AW$14,'BLOC PM'!$K10&lt;synthèse!AW$14+0.1),1,0)</f>
        <v>0</v>
      </c>
      <c r="AX20" s="148">
        <f>IF(AND('BLOC PM'!$K10&gt;synthèse!AX$14,'BLOC PM'!$K10&lt;synthèse!AX$14+0.1),1,0)</f>
        <v>0</v>
      </c>
      <c r="AY20" s="148">
        <f>IF(AND('BLOC PM'!$K10&gt;synthèse!AY$14,'BLOC PM'!$K10&lt;synthèse!AY$14+0.1),1,0)</f>
        <v>0</v>
      </c>
      <c r="AZ20" s="148">
        <f>IF(AND('BLOC PM'!$K10&gt;synthèse!AZ$14,'BLOC PM'!$K10&lt;synthèse!AZ$14+0.1),1,0)</f>
        <v>0</v>
      </c>
      <c r="BA20" s="148">
        <f>IF(AND('BLOC PM'!$K10&gt;synthèse!BA$14,'BLOC PM'!$K10&lt;synthèse!BA$14+0.1),1,0)</f>
        <v>0</v>
      </c>
      <c r="BB20" s="148">
        <f>IF(AND('BLOC PM'!$K10&gt;synthèse!BB$14,'BLOC PM'!$K10&lt;synthèse!BB$14+0.1),1,0)</f>
        <v>0</v>
      </c>
      <c r="BC20" s="148">
        <f>IF(AND('BLOC PM'!$K10&gt;synthèse!BC$14,'BLOC PM'!$K10&lt;synthèse!BC$14+0.1),1,0)</f>
        <v>0</v>
      </c>
      <c r="BD20" s="148">
        <f>IF(AND('BLOC PM'!$K10&gt;synthèse!BD$14,'BLOC PM'!$K10&lt;synthèse!BD$14+0.1),1,0)</f>
        <v>0</v>
      </c>
      <c r="BE20" s="148">
        <f>IF(AND('BLOC PM'!$K10&gt;synthèse!BE$14,'BLOC PM'!$K10&lt;synthèse!BE$14+0.1),1,0)</f>
        <v>0</v>
      </c>
      <c r="BF20" s="148">
        <f>IF(AND('BLOC PM'!$K10&gt;synthèse!BF$14,'BLOC PM'!$K10&lt;synthèse!BF$14+0.1),1,0)</f>
        <v>0</v>
      </c>
      <c r="BG20" s="148">
        <f>IF(AND('BLOC PM'!$K10&gt;synthèse!BG$14,'BLOC PM'!$K10&lt;synthèse!BG$14+0.1),1,0)</f>
        <v>0</v>
      </c>
      <c r="BH20" s="148">
        <f>IF(AND('BLOC PM'!$K10&gt;synthèse!BH$14,'BLOC PM'!$K10&lt;synthèse!BH$14+0.1),1,0)</f>
        <v>0</v>
      </c>
      <c r="BI20" s="148">
        <f>IF(AND('BLOC PM'!$K10&gt;synthèse!BI$14,'BLOC PM'!$K10&lt;synthèse!BI$14+0.1),1,0)</f>
        <v>0</v>
      </c>
      <c r="BJ20" s="148">
        <f>IF(AND('BLOC PM'!$K10&gt;synthèse!BJ$14,'BLOC PM'!$K10&lt;synthèse!BJ$14+0.1),1,0)</f>
        <v>0</v>
      </c>
      <c r="BK20" s="148">
        <f>IF(AND('BLOC PM'!$K10&gt;synthèse!BK$14,'BLOC PM'!$K10&lt;synthèse!BK$14+0.1),1,0)</f>
        <v>0</v>
      </c>
      <c r="BL20" s="148">
        <f>IF(AND('BLOC PM'!$K10&gt;synthèse!BL$14,'BLOC PM'!$K10&lt;synthèse!BL$14+0.1),1,0)</f>
        <v>0</v>
      </c>
      <c r="BM20" s="148">
        <f>IF(AND('BLOC PM'!$K10&gt;synthèse!BM$14,'BLOC PM'!$K10&lt;synthèse!BM$14+0.1),1,0)</f>
        <v>0</v>
      </c>
      <c r="BN20" s="148">
        <f>IF(AND('BLOC PM'!$K10&gt;synthèse!BN$14,'BLOC PM'!$K10&lt;synthèse!BN$14+0.1),1,0)</f>
        <v>0</v>
      </c>
      <c r="BO20" s="148">
        <f>IF(AND('BLOC PM'!$K10&gt;synthèse!BO$14,'BLOC PM'!$K10&lt;synthèse!BO$14+0.1),1,0)</f>
        <v>0</v>
      </c>
      <c r="BP20" s="148">
        <f>IF(AND('BLOC PM'!$K10&gt;synthèse!BP$14,'BLOC PM'!$K10&lt;synthèse!BP$14+0.1),1,0)</f>
        <v>0</v>
      </c>
      <c r="BQ20" s="148">
        <f>IF(AND('BLOC PM'!$K10&gt;synthèse!BQ$14,'BLOC PM'!$K10&lt;synthèse!BQ$14+0.1),1,0)</f>
        <v>0</v>
      </c>
      <c r="BR20" s="148">
        <f>IF(AND('BLOC PM'!$K10&gt;synthèse!BR$14,'BLOC PM'!$K10&lt;synthèse!BR$14+0.1),1,0)</f>
        <v>0</v>
      </c>
      <c r="BS20" s="148">
        <f>IF(AND('BLOC PM'!$K10&gt;synthèse!BS$14,'BLOC PM'!$K10&lt;synthèse!BS$14+0.1),1,0)</f>
        <v>0</v>
      </c>
      <c r="BT20" s="148">
        <f>IF(AND('BLOC PM'!$K10&gt;synthèse!BT$14,'BLOC PM'!$K10&lt;synthèse!BT$14+0.1),1,0)</f>
        <v>0</v>
      </c>
      <c r="BU20" s="148">
        <f>IF(AND('BLOC PM'!$K10&gt;synthèse!BU$14,'BLOC PM'!$K10&lt;synthèse!BU$14+0.1),1,0)</f>
        <v>0</v>
      </c>
      <c r="BV20" s="148">
        <f>IF(AND('BLOC PM'!$K10&gt;synthèse!BV$14,'BLOC PM'!$K10&lt;synthèse!BV$14+0.1),1,0)</f>
        <v>0</v>
      </c>
      <c r="BW20" s="148">
        <f>IF(AND('BLOC PM'!$K10&gt;synthèse!BW$14,'BLOC PM'!$K10&lt;synthèse!BW$14+0.1),1,0)</f>
        <v>0</v>
      </c>
      <c r="BX20" s="148">
        <f>IF(AND('BLOC PM'!$K10&gt;synthèse!BX$14,'BLOC PM'!$K10&lt;synthèse!BX$14+0.1),1,0)</f>
        <v>0</v>
      </c>
      <c r="BY20" s="148">
        <f>IF(AND('BLOC PM'!$K10&gt;synthèse!BY$14,'BLOC PM'!$K10&lt;synthèse!BY$14+0.1),1,0)</f>
        <v>0</v>
      </c>
      <c r="BZ20" s="148">
        <f>IF(AND('BLOC PM'!$K10&gt;synthèse!BZ$14,'BLOC PM'!$K10&lt;synthèse!BZ$14+0.1),1,0)</f>
        <v>0</v>
      </c>
      <c r="CA20" s="148">
        <f>IF(AND('BLOC PM'!$K10&gt;synthèse!CA$14,'BLOC PM'!$K10&lt;synthèse!CA$14+0.1),1,0)</f>
        <v>0</v>
      </c>
      <c r="CB20" s="148">
        <f>IF(AND('BLOC PM'!$K10&gt;synthèse!CB$14,'BLOC PM'!$K10&lt;synthèse!CB$14+0.1),1,0)</f>
        <v>0</v>
      </c>
      <c r="CC20" s="148">
        <f>IF(AND('BLOC PM'!$K10&gt;synthèse!CC$14,'BLOC PM'!$K10&lt;synthèse!CC$14+0.1),1,0)</f>
        <v>0</v>
      </c>
      <c r="CD20" s="148">
        <f>IF(AND('BLOC PM'!$K10&gt;synthèse!CD$14,'BLOC PM'!$K10&lt;synthèse!CD$14+0.1),1,0)</f>
        <v>0</v>
      </c>
      <c r="CE20" s="148">
        <f>IF(AND('BLOC PM'!$K10&gt;synthèse!CE$14,'BLOC PM'!$K10&lt;synthèse!CE$14+0.1),1,0)</f>
        <v>0</v>
      </c>
      <c r="CF20" s="148">
        <f>IF(AND('BLOC PM'!$K10&gt;synthèse!CF$14,'BLOC PM'!$K10&lt;synthèse!CF$14+0.1),1,0)</f>
        <v>0</v>
      </c>
      <c r="CG20" s="148">
        <f>IF(AND('BLOC PM'!$K10&gt;synthèse!CG$14,'BLOC PM'!$K10&lt;synthèse!CG$14+0.1),1,0)</f>
        <v>0</v>
      </c>
      <c r="CH20" s="148">
        <f>IF(AND('BLOC PM'!$K10&gt;synthèse!CH$14,'BLOC PM'!$K10&lt;synthèse!CH$14+0.1),1,0)</f>
        <v>0</v>
      </c>
      <c r="CI20" s="148">
        <f>IF(AND('BLOC PM'!$K10&gt;synthèse!CI$14,'BLOC PM'!$K10&lt;synthèse!CI$14+0.1),1,0)</f>
        <v>0</v>
      </c>
      <c r="CJ20" s="148">
        <f>IF(AND('BLOC PM'!$K10&gt;synthèse!CJ$14,'BLOC PM'!$K10&lt;synthèse!CJ$14+0.1),1,0)</f>
        <v>0</v>
      </c>
      <c r="CK20" s="148">
        <f>IF(AND('BLOC PM'!$K10&gt;synthèse!CK$14,'BLOC PM'!$K10&lt;synthèse!CK$14+0.1),1,0)</f>
        <v>0</v>
      </c>
      <c r="CM20" s="2">
        <f t="shared" si="6"/>
        <v>0</v>
      </c>
      <c r="CN20" s="2">
        <f t="shared" si="7"/>
        <v>0</v>
      </c>
      <c r="CO20" s="2">
        <f t="shared" si="8"/>
        <v>0</v>
      </c>
      <c r="CP20" s="2">
        <f t="shared" si="9"/>
        <v>0</v>
      </c>
      <c r="CQ20" s="2">
        <f t="shared" si="10"/>
        <v>0</v>
      </c>
      <c r="CR20" s="2">
        <f t="shared" si="11"/>
        <v>0</v>
      </c>
      <c r="CS20" s="2">
        <f t="shared" si="12"/>
        <v>0</v>
      </c>
      <c r="CT20" s="2">
        <f t="shared" si="13"/>
        <v>0</v>
      </c>
      <c r="CU20" s="2">
        <f t="shared" si="14"/>
        <v>0</v>
      </c>
      <c r="CV20" s="2">
        <f t="shared" si="15"/>
        <v>0</v>
      </c>
      <c r="CW20" s="2">
        <f t="shared" si="16"/>
        <v>0</v>
      </c>
      <c r="CX20" s="2">
        <f t="shared" si="17"/>
        <v>0</v>
      </c>
      <c r="CY20" s="2">
        <f t="shared" si="18"/>
        <v>0</v>
      </c>
      <c r="CZ20" s="2">
        <f t="shared" si="19"/>
        <v>0</v>
      </c>
      <c r="DA20" s="2">
        <f t="shared" si="20"/>
        <v>0</v>
      </c>
      <c r="DB20" s="2">
        <f t="shared" si="21"/>
        <v>0</v>
      </c>
      <c r="DC20" s="2">
        <f t="shared" si="22"/>
        <v>0</v>
      </c>
      <c r="DD20" s="2">
        <f t="shared" si="23"/>
        <v>0</v>
      </c>
      <c r="DE20" s="2">
        <f t="shared" si="24"/>
        <v>0</v>
      </c>
      <c r="DF20" s="2">
        <f t="shared" si="25"/>
        <v>0</v>
      </c>
      <c r="DG20" s="2">
        <f t="shared" si="26"/>
        <v>0</v>
      </c>
      <c r="DH20" s="2">
        <f t="shared" si="27"/>
        <v>0</v>
      </c>
      <c r="DI20" s="2">
        <f t="shared" si="28"/>
        <v>0</v>
      </c>
      <c r="DJ20" s="2">
        <f t="shared" si="29"/>
        <v>0</v>
      </c>
      <c r="DK20" s="2">
        <f t="shared" si="30"/>
        <v>0</v>
      </c>
      <c r="DL20" s="2">
        <f t="shared" si="31"/>
        <v>0</v>
      </c>
      <c r="DM20" s="2">
        <f t="shared" si="32"/>
        <v>0</v>
      </c>
      <c r="DN20" s="2">
        <f t="shared" si="33"/>
        <v>0</v>
      </c>
      <c r="DO20" s="2">
        <f t="shared" si="34"/>
        <v>0</v>
      </c>
      <c r="DP20" s="2">
        <f t="shared" si="35"/>
        <v>0</v>
      </c>
      <c r="DQ20" s="2">
        <f t="shared" si="36"/>
        <v>0</v>
      </c>
      <c r="DR20" s="2">
        <f t="shared" si="37"/>
        <v>0</v>
      </c>
      <c r="DS20" s="2">
        <f t="shared" si="38"/>
        <v>0</v>
      </c>
      <c r="DT20" s="2">
        <f t="shared" si="39"/>
        <v>0</v>
      </c>
      <c r="DU20" s="2">
        <f t="shared" si="40"/>
        <v>0</v>
      </c>
      <c r="DV20" s="2">
        <f t="shared" si="41"/>
        <v>0</v>
      </c>
      <c r="DW20" s="2">
        <f t="shared" si="42"/>
        <v>0</v>
      </c>
      <c r="DX20" s="2">
        <f t="shared" si="43"/>
        <v>0</v>
      </c>
      <c r="DY20" s="2">
        <f t="shared" si="44"/>
        <v>0</v>
      </c>
      <c r="DZ20" s="2">
        <f t="shared" si="45"/>
        <v>0</v>
      </c>
      <c r="EA20" s="2">
        <f t="shared" si="46"/>
        <v>0</v>
      </c>
      <c r="EB20" s="2">
        <f t="shared" si="47"/>
        <v>0</v>
      </c>
      <c r="EC20" s="2">
        <f t="shared" si="48"/>
        <v>0</v>
      </c>
      <c r="ED20" s="2">
        <f t="shared" si="49"/>
        <v>0</v>
      </c>
      <c r="EE20" s="2">
        <f t="shared" si="50"/>
        <v>0</v>
      </c>
      <c r="EF20" s="2">
        <f t="shared" si="51"/>
        <v>0</v>
      </c>
      <c r="EG20" s="2">
        <f t="shared" si="52"/>
        <v>0</v>
      </c>
      <c r="EH20" s="2">
        <f t="shared" si="53"/>
        <v>0</v>
      </c>
      <c r="EI20" s="2">
        <f t="shared" si="54"/>
        <v>0</v>
      </c>
      <c r="EJ20" s="2">
        <f t="shared" si="54"/>
        <v>0</v>
      </c>
      <c r="EK20" s="2">
        <f t="shared" si="54"/>
        <v>0</v>
      </c>
      <c r="EL20" s="2">
        <f t="shared" si="54"/>
        <v>0</v>
      </c>
      <c r="EM20" s="2">
        <f t="shared" si="54"/>
        <v>0</v>
      </c>
      <c r="EN20" s="2">
        <f t="shared" si="54"/>
        <v>0</v>
      </c>
      <c r="EO20" s="2">
        <f t="shared" si="54"/>
        <v>0</v>
      </c>
      <c r="EP20" s="2">
        <f t="shared" si="54"/>
        <v>0</v>
      </c>
      <c r="ES20" s="227" t="s">
        <v>58</v>
      </c>
      <c r="ET20" s="179" t="s">
        <v>41</v>
      </c>
      <c r="EU20" s="179">
        <f t="shared" si="4"/>
        <v>48.916015625</v>
      </c>
      <c r="EV20" s="267" t="e">
        <f t="shared" si="55"/>
        <v>#VALUE!</v>
      </c>
      <c r="EW20" s="285" t="e">
        <f t="shared" si="56"/>
        <v>#VALUE!</v>
      </c>
      <c r="EX20" s="253"/>
      <c r="EY20" s="253"/>
      <c r="EZ20" s="7"/>
      <c r="FC20" s="227"/>
      <c r="FD20" s="126"/>
      <c r="FE20" s="179"/>
    </row>
    <row r="21" spans="1:161" ht="17.25" thickBot="1" x14ac:dyDescent="0.3">
      <c r="A21" s="72"/>
      <c r="C21" s="62"/>
      <c r="D21" s="75"/>
      <c r="E21" s="76"/>
      <c r="F21" s="66"/>
      <c r="H21" s="63"/>
      <c r="J21" s="61"/>
      <c r="K21" s="61"/>
      <c r="L21" s="66"/>
      <c r="M21" s="9">
        <f>IF('BLOC PM'!A11&lt;&gt;"",'BLOC PM'!A11,"")</f>
        <v>11</v>
      </c>
      <c r="N21" s="9">
        <f>IF(AND('BLOC PM'!A11&lt;&gt;"",'BLOC PM'!N11&lt;&gt;"*Non mis en vente"),1,0)</f>
        <v>1</v>
      </c>
      <c r="O21" s="9">
        <f>IF(OR('BLOC PM'!E11="CR",'BLOC PM'!E11="CE"),1,0)</f>
        <v>1</v>
      </c>
      <c r="P21" s="9">
        <f>IF(AND('BLOC PM'!N11&lt;&gt;"*RETIRE",'BLOC PM'!N11&lt;&gt;"*PAS D'OFFRE",'BLOC PM'!N11&lt;&gt;""),1,0)</f>
        <v>0</v>
      </c>
      <c r="Q21" s="10">
        <f>'BLOC PM'!I11</f>
        <v>954</v>
      </c>
      <c r="R21" s="10">
        <f t="shared" si="57"/>
        <v>0</v>
      </c>
      <c r="S21" s="10">
        <f>'BLOC PM'!L11</f>
        <v>59000</v>
      </c>
      <c r="T21" s="10">
        <f t="shared" si="58"/>
        <v>0</v>
      </c>
      <c r="U21" s="10">
        <f>'BLOC PM'!O11</f>
        <v>3</v>
      </c>
      <c r="V21" s="10">
        <f t="shared" si="59"/>
        <v>0</v>
      </c>
      <c r="W21" s="10" t="str">
        <f>'BLOC PM'!B11</f>
        <v>Privée</v>
      </c>
      <c r="X21" s="7"/>
      <c r="Y21" s="2">
        <f>+'UP PM'!A12</f>
        <v>19</v>
      </c>
      <c r="Z21" s="2">
        <f>IF(AND('UP PM'!A12&lt;&gt;"",'UP PM'!N12&lt;&gt;"*Non mis en vente"),1,0)</f>
        <v>1</v>
      </c>
      <c r="AA21" s="2">
        <f>IF(AND('UP PM'!N12&lt;&gt;"*RETIRE",'UP PM'!N12&lt;&gt;"*PAS D'OFFRE",'UP PM'!N12&lt;&gt;""),1,0)</f>
        <v>1</v>
      </c>
      <c r="AB21" s="10">
        <f>+'UP PM'!G12</f>
        <v>2600</v>
      </c>
      <c r="AC21" s="2">
        <f t="shared" si="5"/>
        <v>2600</v>
      </c>
      <c r="AD21" s="2" t="str">
        <f>'UP PM'!B12</f>
        <v>Privée</v>
      </c>
      <c r="AE21" s="7"/>
      <c r="AF21" s="154"/>
      <c r="AG21" s="9">
        <f>IF('BLOC PM'!A11&lt;&gt;"",'BLOC PM'!A11,"")</f>
        <v>11</v>
      </c>
      <c r="AH21" s="148">
        <f>IF(AND('BLOC PM'!$K11&gt;synthèse!AH$14,'BLOC PM'!$K11&lt;synthèse!AH$14+0.1),1,0)</f>
        <v>0</v>
      </c>
      <c r="AI21" s="148">
        <f>IF(AND('BLOC PM'!$K11&gt;synthèse!AI$14,'BLOC PM'!$K11&lt;synthèse!AI$14+0.1),1,0)</f>
        <v>0</v>
      </c>
      <c r="AJ21" s="148">
        <f>IF(AND('BLOC PM'!$K11&gt;synthèse!AJ$14,'BLOC PM'!$K11&lt;synthèse!AJ$14+0.1),1,0)</f>
        <v>0</v>
      </c>
      <c r="AK21" s="148">
        <f>IF(AND('BLOC PM'!$K11&gt;synthèse!AK$14,'BLOC PM'!$K11&lt;synthèse!AK$14+0.1),1,0)</f>
        <v>0</v>
      </c>
      <c r="AL21" s="148">
        <f>IF(AND('BLOC PM'!$K11&gt;synthèse!AL$14,'BLOC PM'!$K11&lt;synthèse!AL$14+0.1),1,0)</f>
        <v>0</v>
      </c>
      <c r="AM21" s="148">
        <f>IF(AND('BLOC PM'!$K11&gt;synthèse!AM$14,'BLOC PM'!$K11&lt;synthèse!AM$14+0.1),1,0)</f>
        <v>0</v>
      </c>
      <c r="AN21" s="148">
        <f>IF(AND('BLOC PM'!$K11&gt;synthèse!AN$14,'BLOC PM'!$K11&lt;synthèse!AN$14+0.1),1,0)</f>
        <v>0</v>
      </c>
      <c r="AO21" s="148">
        <f>IF(AND('BLOC PM'!$K11&gt;synthèse!AO$14,'BLOC PM'!$K11&lt;synthèse!AO$14+0.1),1,0)</f>
        <v>0</v>
      </c>
      <c r="AP21" s="148">
        <f>IF(AND('BLOC PM'!$K11&gt;synthèse!AP$14,'BLOC PM'!$K11&lt;synthèse!AP$14+0.1),1,0)</f>
        <v>0</v>
      </c>
      <c r="AQ21" s="148">
        <f>IF(AND('BLOC PM'!$K11&gt;synthèse!AQ$14,'BLOC PM'!$K11&lt;synthèse!AQ$14+0.1),1,0)</f>
        <v>0</v>
      </c>
      <c r="AR21" s="148">
        <f>IF(AND('BLOC PM'!$K11&gt;synthèse!AR$14,'BLOC PM'!$K11&lt;synthèse!AR$14+0.1),1,0)</f>
        <v>0</v>
      </c>
      <c r="AS21" s="148">
        <f>IF(AND('BLOC PM'!$K11&gt;synthèse!AS$14,'BLOC PM'!$K11&lt;synthèse!AS$14+0.1),1,0)</f>
        <v>0</v>
      </c>
      <c r="AT21" s="148">
        <f>IF(AND('BLOC PM'!$K11&gt;synthèse!AT$14,'BLOC PM'!$K11&lt;synthèse!AT$14+0.1),1,0)</f>
        <v>0</v>
      </c>
      <c r="AU21" s="148">
        <f>IF(AND('BLOC PM'!$K11&gt;synthèse!AU$14,'BLOC PM'!$K11&lt;synthèse!AU$14+0.1),1,0)</f>
        <v>0</v>
      </c>
      <c r="AV21" s="148">
        <f>IF(AND('BLOC PM'!$K11&gt;synthèse!AV$14,'BLOC PM'!$K11&lt;synthèse!AV$14+0.1),1,0)</f>
        <v>0</v>
      </c>
      <c r="AW21" s="148">
        <f>IF(AND('BLOC PM'!$K11&gt;synthèse!AW$14,'BLOC PM'!$K11&lt;synthèse!AW$14+0.1),1,0)</f>
        <v>0</v>
      </c>
      <c r="AX21" s="148">
        <f>IF(AND('BLOC PM'!$K11&gt;synthèse!AX$14,'BLOC PM'!$K11&lt;synthèse!AX$14+0.1),1,0)</f>
        <v>0</v>
      </c>
      <c r="AY21" s="148">
        <f>IF(AND('BLOC PM'!$K11&gt;synthèse!AY$14,'BLOC PM'!$K11&lt;synthèse!AY$14+0.1),1,0)</f>
        <v>0</v>
      </c>
      <c r="AZ21" s="148">
        <f>IF(AND('BLOC PM'!$K11&gt;synthèse!AZ$14,'BLOC PM'!$K11&lt;synthèse!AZ$14+0.1),1,0)</f>
        <v>0</v>
      </c>
      <c r="BA21" s="148">
        <f>IF(AND('BLOC PM'!$K11&gt;synthèse!BA$14,'BLOC PM'!$K11&lt;synthèse!BA$14+0.1),1,0)</f>
        <v>1</v>
      </c>
      <c r="BB21" s="148">
        <f>IF(AND('BLOC PM'!$K11&gt;synthèse!BB$14,'BLOC PM'!$K11&lt;synthèse!BB$14+0.1),1,0)</f>
        <v>0</v>
      </c>
      <c r="BC21" s="148">
        <f>IF(AND('BLOC PM'!$K11&gt;synthèse!BC$14,'BLOC PM'!$K11&lt;synthèse!BC$14+0.1),1,0)</f>
        <v>0</v>
      </c>
      <c r="BD21" s="148">
        <f>IF(AND('BLOC PM'!$K11&gt;synthèse!BD$14,'BLOC PM'!$K11&lt;synthèse!BD$14+0.1),1,0)</f>
        <v>0</v>
      </c>
      <c r="BE21" s="148">
        <f>IF(AND('BLOC PM'!$K11&gt;synthèse!BE$14,'BLOC PM'!$K11&lt;synthèse!BE$14+0.1),1,0)</f>
        <v>0</v>
      </c>
      <c r="BF21" s="148">
        <f>IF(AND('BLOC PM'!$K11&gt;synthèse!BF$14,'BLOC PM'!$K11&lt;synthèse!BF$14+0.1),1,0)</f>
        <v>0</v>
      </c>
      <c r="BG21" s="148">
        <f>IF(AND('BLOC PM'!$K11&gt;synthèse!BG$14,'BLOC PM'!$K11&lt;synthèse!BG$14+0.1),1,0)</f>
        <v>0</v>
      </c>
      <c r="BH21" s="148">
        <f>IF(AND('BLOC PM'!$K11&gt;synthèse!BH$14,'BLOC PM'!$K11&lt;synthèse!BH$14+0.1),1,0)</f>
        <v>0</v>
      </c>
      <c r="BI21" s="148">
        <f>IF(AND('BLOC PM'!$K11&gt;synthèse!BI$14,'BLOC PM'!$K11&lt;synthèse!BI$14+0.1),1,0)</f>
        <v>0</v>
      </c>
      <c r="BJ21" s="148">
        <f>IF(AND('BLOC PM'!$K11&gt;synthèse!BJ$14,'BLOC PM'!$K11&lt;synthèse!BJ$14+0.1),1,0)</f>
        <v>0</v>
      </c>
      <c r="BK21" s="148">
        <f>IF(AND('BLOC PM'!$K11&gt;synthèse!BK$14,'BLOC PM'!$K11&lt;synthèse!BK$14+0.1),1,0)</f>
        <v>0</v>
      </c>
      <c r="BL21" s="148">
        <f>IF(AND('BLOC PM'!$K11&gt;synthèse!BL$14,'BLOC PM'!$K11&lt;synthèse!BL$14+0.1),1,0)</f>
        <v>0</v>
      </c>
      <c r="BM21" s="148">
        <f>IF(AND('BLOC PM'!$K11&gt;synthèse!BM$14,'BLOC PM'!$K11&lt;synthèse!BM$14+0.1),1,0)</f>
        <v>0</v>
      </c>
      <c r="BN21" s="148">
        <f>IF(AND('BLOC PM'!$K11&gt;synthèse!BN$14,'BLOC PM'!$K11&lt;synthèse!BN$14+0.1),1,0)</f>
        <v>0</v>
      </c>
      <c r="BO21" s="148">
        <f>IF(AND('BLOC PM'!$K11&gt;synthèse!BO$14,'BLOC PM'!$K11&lt;synthèse!BO$14+0.1),1,0)</f>
        <v>0</v>
      </c>
      <c r="BP21" s="148">
        <f>IF(AND('BLOC PM'!$K11&gt;synthèse!BP$14,'BLOC PM'!$K11&lt;synthèse!BP$14+0.1),1,0)</f>
        <v>0</v>
      </c>
      <c r="BQ21" s="148">
        <f>IF(AND('BLOC PM'!$K11&gt;synthèse!BQ$14,'BLOC PM'!$K11&lt;synthèse!BQ$14+0.1),1,0)</f>
        <v>0</v>
      </c>
      <c r="BR21" s="148">
        <f>IF(AND('BLOC PM'!$K11&gt;synthèse!BR$14,'BLOC PM'!$K11&lt;synthèse!BR$14+0.1),1,0)</f>
        <v>0</v>
      </c>
      <c r="BS21" s="148">
        <f>IF(AND('BLOC PM'!$K11&gt;synthèse!BS$14,'BLOC PM'!$K11&lt;synthèse!BS$14+0.1),1,0)</f>
        <v>0</v>
      </c>
      <c r="BT21" s="148">
        <f>IF(AND('BLOC PM'!$K11&gt;synthèse!BT$14,'BLOC PM'!$K11&lt;synthèse!BT$14+0.1),1,0)</f>
        <v>0</v>
      </c>
      <c r="BU21" s="148">
        <f>IF(AND('BLOC PM'!$K11&gt;synthèse!BU$14,'BLOC PM'!$K11&lt;synthèse!BU$14+0.1),1,0)</f>
        <v>0</v>
      </c>
      <c r="BV21" s="148">
        <f>IF(AND('BLOC PM'!$K11&gt;synthèse!BV$14,'BLOC PM'!$K11&lt;synthèse!BV$14+0.1),1,0)</f>
        <v>0</v>
      </c>
      <c r="BW21" s="148">
        <f>IF(AND('BLOC PM'!$K11&gt;synthèse!BW$14,'BLOC PM'!$K11&lt;synthèse!BW$14+0.1),1,0)</f>
        <v>0</v>
      </c>
      <c r="BX21" s="148">
        <f>IF(AND('BLOC PM'!$K11&gt;synthèse!BX$14,'BLOC PM'!$K11&lt;synthèse!BX$14+0.1),1,0)</f>
        <v>0</v>
      </c>
      <c r="BY21" s="148">
        <f>IF(AND('BLOC PM'!$K11&gt;synthèse!BY$14,'BLOC PM'!$K11&lt;synthèse!BY$14+0.1),1,0)</f>
        <v>0</v>
      </c>
      <c r="BZ21" s="148">
        <f>IF(AND('BLOC PM'!$K11&gt;synthèse!BZ$14,'BLOC PM'!$K11&lt;synthèse!BZ$14+0.1),1,0)</f>
        <v>0</v>
      </c>
      <c r="CA21" s="148">
        <f>IF(AND('BLOC PM'!$K11&gt;synthèse!CA$14,'BLOC PM'!$K11&lt;synthèse!CA$14+0.1),1,0)</f>
        <v>0</v>
      </c>
      <c r="CB21" s="148">
        <f>IF(AND('BLOC PM'!$K11&gt;synthèse!CB$14,'BLOC PM'!$K11&lt;synthèse!CB$14+0.1),1,0)</f>
        <v>0</v>
      </c>
      <c r="CC21" s="148">
        <f>IF(AND('BLOC PM'!$K11&gt;synthèse!CC$14,'BLOC PM'!$K11&lt;synthèse!CC$14+0.1),1,0)</f>
        <v>0</v>
      </c>
      <c r="CD21" s="148">
        <f>IF(AND('BLOC PM'!$K11&gt;synthèse!CD$14,'BLOC PM'!$K11&lt;synthèse!CD$14+0.1),1,0)</f>
        <v>0</v>
      </c>
      <c r="CE21" s="148">
        <f>IF(AND('BLOC PM'!$K11&gt;synthèse!CE$14,'BLOC PM'!$K11&lt;synthèse!CE$14+0.1),1,0)</f>
        <v>0</v>
      </c>
      <c r="CF21" s="148">
        <f>IF(AND('BLOC PM'!$K11&gt;synthèse!CF$14,'BLOC PM'!$K11&lt;synthèse!CF$14+0.1),1,0)</f>
        <v>0</v>
      </c>
      <c r="CG21" s="148">
        <f>IF(AND('BLOC PM'!$K11&gt;synthèse!CG$14,'BLOC PM'!$K11&lt;synthèse!CG$14+0.1),1,0)</f>
        <v>0</v>
      </c>
      <c r="CH21" s="148">
        <f>IF(AND('BLOC PM'!$K11&gt;synthèse!CH$14,'BLOC PM'!$K11&lt;synthèse!CH$14+0.1),1,0)</f>
        <v>0</v>
      </c>
      <c r="CI21" s="148">
        <f>IF(AND('BLOC PM'!$K11&gt;synthèse!CI$14,'BLOC PM'!$K11&lt;synthèse!CI$14+0.1),1,0)</f>
        <v>0</v>
      </c>
      <c r="CJ21" s="148">
        <f>IF(AND('BLOC PM'!$K11&gt;synthèse!CJ$14,'BLOC PM'!$K11&lt;synthèse!CJ$14+0.1),1,0)</f>
        <v>0</v>
      </c>
      <c r="CK21" s="148">
        <f>IF(AND('BLOC PM'!$K11&gt;synthèse!CK$14,'BLOC PM'!$K11&lt;synthèse!CK$14+0.1),1,0)</f>
        <v>0</v>
      </c>
      <c r="CM21" s="2">
        <f t="shared" si="6"/>
        <v>0</v>
      </c>
      <c r="CN21" s="2">
        <f t="shared" si="7"/>
        <v>0</v>
      </c>
      <c r="CO21" s="2">
        <f t="shared" si="8"/>
        <v>0</v>
      </c>
      <c r="CP21" s="2">
        <f t="shared" si="9"/>
        <v>0</v>
      </c>
      <c r="CQ21" s="2">
        <f t="shared" si="10"/>
        <v>0</v>
      </c>
      <c r="CR21" s="2">
        <f t="shared" si="11"/>
        <v>0</v>
      </c>
      <c r="CS21" s="2">
        <f t="shared" si="12"/>
        <v>0</v>
      </c>
      <c r="CT21" s="2">
        <f t="shared" si="13"/>
        <v>0</v>
      </c>
      <c r="CU21" s="2">
        <f t="shared" si="14"/>
        <v>0</v>
      </c>
      <c r="CV21" s="2">
        <f t="shared" si="15"/>
        <v>0</v>
      </c>
      <c r="CW21" s="2">
        <f t="shared" si="16"/>
        <v>0</v>
      </c>
      <c r="CX21" s="2">
        <f t="shared" si="17"/>
        <v>0</v>
      </c>
      <c r="CY21" s="2">
        <f t="shared" si="18"/>
        <v>0</v>
      </c>
      <c r="CZ21" s="2">
        <f t="shared" si="19"/>
        <v>0</v>
      </c>
      <c r="DA21" s="2">
        <f t="shared" si="20"/>
        <v>0</v>
      </c>
      <c r="DB21" s="2">
        <f t="shared" si="21"/>
        <v>0</v>
      </c>
      <c r="DC21" s="2">
        <f t="shared" si="22"/>
        <v>0</v>
      </c>
      <c r="DD21" s="2">
        <f t="shared" si="23"/>
        <v>0</v>
      </c>
      <c r="DE21" s="2">
        <f t="shared" si="24"/>
        <v>0</v>
      </c>
      <c r="DF21" s="2">
        <f t="shared" si="25"/>
        <v>1</v>
      </c>
      <c r="DG21" s="2">
        <f t="shared" si="26"/>
        <v>0</v>
      </c>
      <c r="DH21" s="2">
        <f t="shared" si="27"/>
        <v>0</v>
      </c>
      <c r="DI21" s="2">
        <f t="shared" si="28"/>
        <v>0</v>
      </c>
      <c r="DJ21" s="2">
        <f t="shared" si="29"/>
        <v>0</v>
      </c>
      <c r="DK21" s="2">
        <f t="shared" si="30"/>
        <v>0</v>
      </c>
      <c r="DL21" s="2">
        <f t="shared" si="31"/>
        <v>0</v>
      </c>
      <c r="DM21" s="2">
        <f t="shared" si="32"/>
        <v>0</v>
      </c>
      <c r="DN21" s="2">
        <f t="shared" si="33"/>
        <v>0</v>
      </c>
      <c r="DO21" s="2">
        <f t="shared" si="34"/>
        <v>0</v>
      </c>
      <c r="DP21" s="2">
        <f t="shared" si="35"/>
        <v>0</v>
      </c>
      <c r="DQ21" s="2">
        <f t="shared" si="36"/>
        <v>0</v>
      </c>
      <c r="DR21" s="2">
        <f t="shared" si="37"/>
        <v>0</v>
      </c>
      <c r="DS21" s="2">
        <f t="shared" si="38"/>
        <v>0</v>
      </c>
      <c r="DT21" s="2">
        <f t="shared" si="39"/>
        <v>0</v>
      </c>
      <c r="DU21" s="2">
        <f t="shared" si="40"/>
        <v>0</v>
      </c>
      <c r="DV21" s="2">
        <f t="shared" si="41"/>
        <v>0</v>
      </c>
      <c r="DW21" s="2">
        <f t="shared" si="42"/>
        <v>0</v>
      </c>
      <c r="DX21" s="2">
        <f t="shared" si="43"/>
        <v>0</v>
      </c>
      <c r="DY21" s="2">
        <f t="shared" si="44"/>
        <v>0</v>
      </c>
      <c r="DZ21" s="2">
        <f t="shared" si="45"/>
        <v>0</v>
      </c>
      <c r="EA21" s="2">
        <f t="shared" si="46"/>
        <v>0</v>
      </c>
      <c r="EB21" s="2">
        <f t="shared" si="47"/>
        <v>0</v>
      </c>
      <c r="EC21" s="2">
        <f t="shared" si="48"/>
        <v>0</v>
      </c>
      <c r="ED21" s="2">
        <f t="shared" si="49"/>
        <v>0</v>
      </c>
      <c r="EE21" s="2">
        <f t="shared" si="50"/>
        <v>0</v>
      </c>
      <c r="EF21" s="2">
        <f t="shared" si="51"/>
        <v>0</v>
      </c>
      <c r="EG21" s="2">
        <f t="shared" si="52"/>
        <v>0</v>
      </c>
      <c r="EH21" s="2">
        <f t="shared" si="53"/>
        <v>0</v>
      </c>
      <c r="EI21" s="2">
        <f t="shared" si="54"/>
        <v>0</v>
      </c>
      <c r="EJ21" s="2">
        <f t="shared" si="54"/>
        <v>0</v>
      </c>
      <c r="EK21" s="2">
        <f t="shared" si="54"/>
        <v>0</v>
      </c>
      <c r="EL21" s="2">
        <f t="shared" si="54"/>
        <v>0</v>
      </c>
      <c r="EM21" s="2">
        <f t="shared" si="54"/>
        <v>0</v>
      </c>
      <c r="EN21" s="2">
        <f t="shared" si="54"/>
        <v>0</v>
      </c>
      <c r="EO21" s="2">
        <f t="shared" si="54"/>
        <v>0</v>
      </c>
      <c r="EP21" s="2">
        <f t="shared" si="54"/>
        <v>0</v>
      </c>
      <c r="ES21" s="227" t="s">
        <v>59</v>
      </c>
      <c r="ET21" s="179">
        <v>43.953315122920287</v>
      </c>
      <c r="EU21" s="179">
        <f t="shared" si="4"/>
        <v>52.520178124130254</v>
      </c>
      <c r="EV21" s="267">
        <f t="shared" si="55"/>
        <v>1.1949082333665115</v>
      </c>
      <c r="EW21" s="285">
        <f t="shared" si="56"/>
        <v>0.1949082333665115</v>
      </c>
      <c r="EX21" s="253"/>
      <c r="EY21" s="253"/>
      <c r="EZ21" s="7"/>
      <c r="FC21" s="227"/>
      <c r="FD21" s="126"/>
      <c r="FE21" s="179"/>
    </row>
    <row r="22" spans="1:161" ht="25.5" thickTop="1" x14ac:dyDescent="0.25">
      <c r="A22" s="67"/>
      <c r="B22" s="68" t="s">
        <v>28</v>
      </c>
      <c r="C22" s="69" t="s">
        <v>135</v>
      </c>
      <c r="D22" s="133"/>
      <c r="E22" s="70" t="s">
        <v>136</v>
      </c>
      <c r="F22" s="68" t="s">
        <v>125</v>
      </c>
      <c r="G22" s="134" t="s">
        <v>123</v>
      </c>
      <c r="H22" s="61"/>
      <c r="J22" s="61"/>
      <c r="K22" s="75"/>
      <c r="L22" s="66"/>
      <c r="M22" s="9">
        <f>IF('BLOC PM'!A12&lt;&gt;"",'BLOC PM'!A12,"")</f>
        <v>12</v>
      </c>
      <c r="N22" s="9">
        <f>IF(AND('BLOC PM'!A12&lt;&gt;"",'BLOC PM'!N12&lt;&gt;"*Non mis en vente"),1,0)</f>
        <v>1</v>
      </c>
      <c r="O22" s="9">
        <f>IF(OR('BLOC PM'!E12="CR",'BLOC PM'!E12="CE"),1,0)</f>
        <v>1</v>
      </c>
      <c r="P22" s="9">
        <f>IF(AND('BLOC PM'!N12&lt;&gt;"*RETIRE",'BLOC PM'!N12&lt;&gt;"*PAS D'OFFRE",'BLOC PM'!N12&lt;&gt;""),1,0)</f>
        <v>0</v>
      </c>
      <c r="Q22" s="10">
        <f>'BLOC PM'!I12</f>
        <v>2792</v>
      </c>
      <c r="R22" s="10">
        <f t="shared" si="57"/>
        <v>0</v>
      </c>
      <c r="S22" s="10">
        <f>'BLOC PM'!L12</f>
        <v>173000</v>
      </c>
      <c r="T22" s="10">
        <f t="shared" si="58"/>
        <v>0</v>
      </c>
      <c r="U22" s="10">
        <f>'BLOC PM'!O12</f>
        <v>3</v>
      </c>
      <c r="V22" s="10">
        <f t="shared" si="59"/>
        <v>0</v>
      </c>
      <c r="W22" s="10" t="str">
        <f>'BLOC PM'!B12</f>
        <v>Privée</v>
      </c>
      <c r="X22" s="7"/>
      <c r="Y22" s="2">
        <f>+'UP PM'!A13</f>
        <v>20</v>
      </c>
      <c r="Z22" s="2">
        <f>IF(AND('UP PM'!A13&lt;&gt;"",'UP PM'!N13&lt;&gt;"*Non mis en vente"),1,0)</f>
        <v>1</v>
      </c>
      <c r="AA22" s="2">
        <f>IF(AND('UP PM'!N13&lt;&gt;"*RETIRE",'UP PM'!N13&lt;&gt;"*PAS D'OFFRE",'UP PM'!N13&lt;&gt;""),1,0)</f>
        <v>1</v>
      </c>
      <c r="AB22" s="10">
        <f>+'UP PM'!G13</f>
        <v>2300</v>
      </c>
      <c r="AC22" s="2">
        <f t="shared" si="5"/>
        <v>2300</v>
      </c>
      <c r="AD22" s="2" t="str">
        <f>'UP PM'!B13</f>
        <v>Privée</v>
      </c>
      <c r="AE22" s="7"/>
      <c r="AF22" s="154"/>
      <c r="AG22" s="9">
        <f>IF('BLOC PM'!A12&lt;&gt;"",'BLOC PM'!A12,"")</f>
        <v>12</v>
      </c>
      <c r="AH22" s="148">
        <f>IF(AND('BLOC PM'!$K12&gt;synthèse!AH$14,'BLOC PM'!$K12&lt;synthèse!AH$14+0.1),1,0)</f>
        <v>0</v>
      </c>
      <c r="AI22" s="148">
        <f>IF(AND('BLOC PM'!$K12&gt;synthèse!AI$14,'BLOC PM'!$K12&lt;synthèse!AI$14+0.1),1,0)</f>
        <v>0</v>
      </c>
      <c r="AJ22" s="148">
        <f>IF(AND('BLOC PM'!$K12&gt;synthèse!AJ$14,'BLOC PM'!$K12&lt;synthèse!AJ$14+0.1),1,0)</f>
        <v>0</v>
      </c>
      <c r="AK22" s="148">
        <f>IF(AND('BLOC PM'!$K12&gt;synthèse!AK$14,'BLOC PM'!$K12&lt;synthèse!AK$14+0.1),1,0)</f>
        <v>0</v>
      </c>
      <c r="AL22" s="148">
        <f>IF(AND('BLOC PM'!$K12&gt;synthèse!AL$14,'BLOC PM'!$K12&lt;synthèse!AL$14+0.1),1,0)</f>
        <v>0</v>
      </c>
      <c r="AM22" s="148">
        <f>IF(AND('BLOC PM'!$K12&gt;synthèse!AM$14,'BLOC PM'!$K12&lt;synthèse!AM$14+0.1),1,0)</f>
        <v>0</v>
      </c>
      <c r="AN22" s="148">
        <f>IF(AND('BLOC PM'!$K12&gt;synthèse!AN$14,'BLOC PM'!$K12&lt;synthèse!AN$14+0.1),1,0)</f>
        <v>0</v>
      </c>
      <c r="AO22" s="148">
        <f>IF(AND('BLOC PM'!$K12&gt;synthèse!AO$14,'BLOC PM'!$K12&lt;synthèse!AO$14+0.1),1,0)</f>
        <v>0</v>
      </c>
      <c r="AP22" s="148">
        <f>IF(AND('BLOC PM'!$K12&gt;synthèse!AP$14,'BLOC PM'!$K12&lt;synthèse!AP$14+0.1),1,0)</f>
        <v>0</v>
      </c>
      <c r="AQ22" s="148">
        <f>IF(AND('BLOC PM'!$K12&gt;synthèse!AQ$14,'BLOC PM'!$K12&lt;synthèse!AQ$14+0.1),1,0)</f>
        <v>0</v>
      </c>
      <c r="AR22" s="148">
        <f>IF(AND('BLOC PM'!$K12&gt;synthèse!AR$14,'BLOC PM'!$K12&lt;synthèse!AR$14+0.1),1,0)</f>
        <v>0</v>
      </c>
      <c r="AS22" s="148">
        <f>IF(AND('BLOC PM'!$K12&gt;synthèse!AS$14,'BLOC PM'!$K12&lt;synthèse!AS$14+0.1),1,0)</f>
        <v>0</v>
      </c>
      <c r="AT22" s="148">
        <f>IF(AND('BLOC PM'!$K12&gt;synthèse!AT$14,'BLOC PM'!$K12&lt;synthèse!AT$14+0.1),1,0)</f>
        <v>0</v>
      </c>
      <c r="AU22" s="148">
        <f>IF(AND('BLOC PM'!$K12&gt;synthèse!AU$14,'BLOC PM'!$K12&lt;synthèse!AU$14+0.1),1,0)</f>
        <v>0</v>
      </c>
      <c r="AV22" s="148">
        <f>IF(AND('BLOC PM'!$K12&gt;synthèse!AV$14,'BLOC PM'!$K12&lt;synthèse!AV$14+0.1),1,0)</f>
        <v>0</v>
      </c>
      <c r="AW22" s="148">
        <f>IF(AND('BLOC PM'!$K12&gt;synthèse!AW$14,'BLOC PM'!$K12&lt;synthèse!AW$14+0.1),1,0)</f>
        <v>0</v>
      </c>
      <c r="AX22" s="148">
        <f>IF(AND('BLOC PM'!$K12&gt;synthèse!AX$14,'BLOC PM'!$K12&lt;synthèse!AX$14+0.1),1,0)</f>
        <v>0</v>
      </c>
      <c r="AY22" s="148">
        <f>IF(AND('BLOC PM'!$K12&gt;synthèse!AY$14,'BLOC PM'!$K12&lt;synthèse!AY$14+0.1),1,0)</f>
        <v>0</v>
      </c>
      <c r="AZ22" s="148">
        <f>IF(AND('BLOC PM'!$K12&gt;synthèse!AZ$14,'BLOC PM'!$K12&lt;synthèse!AZ$14+0.1),1,0)</f>
        <v>0</v>
      </c>
      <c r="BA22" s="148">
        <f>IF(AND('BLOC PM'!$K12&gt;synthèse!BA$14,'BLOC PM'!$K12&lt;synthèse!BA$14+0.1),1,0)</f>
        <v>0</v>
      </c>
      <c r="BB22" s="148">
        <f>IF(AND('BLOC PM'!$K12&gt;synthèse!BB$14,'BLOC PM'!$K12&lt;synthèse!BB$14+0.1),1,0)</f>
        <v>1</v>
      </c>
      <c r="BC22" s="148">
        <f>IF(AND('BLOC PM'!$K12&gt;synthèse!BC$14,'BLOC PM'!$K12&lt;synthèse!BC$14+0.1),1,0)</f>
        <v>0</v>
      </c>
      <c r="BD22" s="148">
        <f>IF(AND('BLOC PM'!$K12&gt;synthèse!BD$14,'BLOC PM'!$K12&lt;synthèse!BD$14+0.1),1,0)</f>
        <v>0</v>
      </c>
      <c r="BE22" s="148">
        <f>IF(AND('BLOC PM'!$K12&gt;synthèse!BE$14,'BLOC PM'!$K12&lt;synthèse!BE$14+0.1),1,0)</f>
        <v>0</v>
      </c>
      <c r="BF22" s="148">
        <f>IF(AND('BLOC PM'!$K12&gt;synthèse!BF$14,'BLOC PM'!$K12&lt;synthèse!BF$14+0.1),1,0)</f>
        <v>0</v>
      </c>
      <c r="BG22" s="148">
        <f>IF(AND('BLOC PM'!$K12&gt;synthèse!BG$14,'BLOC PM'!$K12&lt;synthèse!BG$14+0.1),1,0)</f>
        <v>0</v>
      </c>
      <c r="BH22" s="148">
        <f>IF(AND('BLOC PM'!$K12&gt;synthèse!BH$14,'BLOC PM'!$K12&lt;synthèse!BH$14+0.1),1,0)</f>
        <v>0</v>
      </c>
      <c r="BI22" s="148">
        <f>IF(AND('BLOC PM'!$K12&gt;synthèse!BI$14,'BLOC PM'!$K12&lt;synthèse!BI$14+0.1),1,0)</f>
        <v>0</v>
      </c>
      <c r="BJ22" s="148">
        <f>IF(AND('BLOC PM'!$K12&gt;synthèse!BJ$14,'BLOC PM'!$K12&lt;synthèse!BJ$14+0.1),1,0)</f>
        <v>0</v>
      </c>
      <c r="BK22" s="148">
        <f>IF(AND('BLOC PM'!$K12&gt;synthèse!BK$14,'BLOC PM'!$K12&lt;synthèse!BK$14+0.1),1,0)</f>
        <v>0</v>
      </c>
      <c r="BL22" s="148">
        <f>IF(AND('BLOC PM'!$K12&gt;synthèse!BL$14,'BLOC PM'!$K12&lt;synthèse!BL$14+0.1),1,0)</f>
        <v>0</v>
      </c>
      <c r="BM22" s="148">
        <f>IF(AND('BLOC PM'!$K12&gt;synthèse!BM$14,'BLOC PM'!$K12&lt;synthèse!BM$14+0.1),1,0)</f>
        <v>0</v>
      </c>
      <c r="BN22" s="148">
        <f>IF(AND('BLOC PM'!$K12&gt;synthèse!BN$14,'BLOC PM'!$K12&lt;synthèse!BN$14+0.1),1,0)</f>
        <v>0</v>
      </c>
      <c r="BO22" s="148">
        <f>IF(AND('BLOC PM'!$K12&gt;synthèse!BO$14,'BLOC PM'!$K12&lt;synthèse!BO$14+0.1),1,0)</f>
        <v>0</v>
      </c>
      <c r="BP22" s="148">
        <f>IF(AND('BLOC PM'!$K12&gt;synthèse!BP$14,'BLOC PM'!$K12&lt;synthèse!BP$14+0.1),1,0)</f>
        <v>0</v>
      </c>
      <c r="BQ22" s="148">
        <f>IF(AND('BLOC PM'!$K12&gt;synthèse!BQ$14,'BLOC PM'!$K12&lt;synthèse!BQ$14+0.1),1,0)</f>
        <v>0</v>
      </c>
      <c r="BR22" s="148">
        <f>IF(AND('BLOC PM'!$K12&gt;synthèse!BR$14,'BLOC PM'!$K12&lt;synthèse!BR$14+0.1),1,0)</f>
        <v>0</v>
      </c>
      <c r="BS22" s="148">
        <f>IF(AND('BLOC PM'!$K12&gt;synthèse!BS$14,'BLOC PM'!$K12&lt;synthèse!BS$14+0.1),1,0)</f>
        <v>0</v>
      </c>
      <c r="BT22" s="148">
        <f>IF(AND('BLOC PM'!$K12&gt;synthèse!BT$14,'BLOC PM'!$K12&lt;synthèse!BT$14+0.1),1,0)</f>
        <v>0</v>
      </c>
      <c r="BU22" s="148">
        <f>IF(AND('BLOC PM'!$K12&gt;synthèse!BU$14,'BLOC PM'!$K12&lt;synthèse!BU$14+0.1),1,0)</f>
        <v>0</v>
      </c>
      <c r="BV22" s="148">
        <f>IF(AND('BLOC PM'!$K12&gt;synthèse!BV$14,'BLOC PM'!$K12&lt;synthèse!BV$14+0.1),1,0)</f>
        <v>0</v>
      </c>
      <c r="BW22" s="148">
        <f>IF(AND('BLOC PM'!$K12&gt;synthèse!BW$14,'BLOC PM'!$K12&lt;synthèse!BW$14+0.1),1,0)</f>
        <v>0</v>
      </c>
      <c r="BX22" s="148">
        <f>IF(AND('BLOC PM'!$K12&gt;synthèse!BX$14,'BLOC PM'!$K12&lt;synthèse!BX$14+0.1),1,0)</f>
        <v>0</v>
      </c>
      <c r="BY22" s="148">
        <f>IF(AND('BLOC PM'!$K12&gt;synthèse!BY$14,'BLOC PM'!$K12&lt;synthèse!BY$14+0.1),1,0)</f>
        <v>0</v>
      </c>
      <c r="BZ22" s="148">
        <f>IF(AND('BLOC PM'!$K12&gt;synthèse!BZ$14,'BLOC PM'!$K12&lt;synthèse!BZ$14+0.1),1,0)</f>
        <v>0</v>
      </c>
      <c r="CA22" s="148">
        <f>IF(AND('BLOC PM'!$K12&gt;synthèse!CA$14,'BLOC PM'!$K12&lt;synthèse!CA$14+0.1),1,0)</f>
        <v>0</v>
      </c>
      <c r="CB22" s="148">
        <f>IF(AND('BLOC PM'!$K12&gt;synthèse!CB$14,'BLOC PM'!$K12&lt;synthèse!CB$14+0.1),1,0)</f>
        <v>0</v>
      </c>
      <c r="CC22" s="148">
        <f>IF(AND('BLOC PM'!$K12&gt;synthèse!CC$14,'BLOC PM'!$K12&lt;synthèse!CC$14+0.1),1,0)</f>
        <v>0</v>
      </c>
      <c r="CD22" s="148">
        <f>IF(AND('BLOC PM'!$K12&gt;synthèse!CD$14,'BLOC PM'!$K12&lt;synthèse!CD$14+0.1),1,0)</f>
        <v>0</v>
      </c>
      <c r="CE22" s="148">
        <f>IF(AND('BLOC PM'!$K12&gt;synthèse!CE$14,'BLOC PM'!$K12&lt;synthèse!CE$14+0.1),1,0)</f>
        <v>0</v>
      </c>
      <c r="CF22" s="148">
        <f>IF(AND('BLOC PM'!$K12&gt;synthèse!CF$14,'BLOC PM'!$K12&lt;synthèse!CF$14+0.1),1,0)</f>
        <v>0</v>
      </c>
      <c r="CG22" s="148">
        <f>IF(AND('BLOC PM'!$K12&gt;synthèse!CG$14,'BLOC PM'!$K12&lt;synthèse!CG$14+0.1),1,0)</f>
        <v>0</v>
      </c>
      <c r="CH22" s="148">
        <f>IF(AND('BLOC PM'!$K12&gt;synthèse!CH$14,'BLOC PM'!$K12&lt;synthèse!CH$14+0.1),1,0)</f>
        <v>0</v>
      </c>
      <c r="CI22" s="148">
        <f>IF(AND('BLOC PM'!$K12&gt;synthèse!CI$14,'BLOC PM'!$K12&lt;synthèse!CI$14+0.1),1,0)</f>
        <v>0</v>
      </c>
      <c r="CJ22" s="148">
        <f>IF(AND('BLOC PM'!$K12&gt;synthèse!CJ$14,'BLOC PM'!$K12&lt;synthèse!CJ$14+0.1),1,0)</f>
        <v>0</v>
      </c>
      <c r="CK22" s="148">
        <f>IF(AND('BLOC PM'!$K12&gt;synthèse!CK$14,'BLOC PM'!$K12&lt;synthèse!CK$14+0.1),1,0)</f>
        <v>0</v>
      </c>
      <c r="CM22" s="2">
        <f t="shared" si="6"/>
        <v>0</v>
      </c>
      <c r="CN22" s="2">
        <f t="shared" si="7"/>
        <v>0</v>
      </c>
      <c r="CO22" s="2">
        <f t="shared" si="8"/>
        <v>0</v>
      </c>
      <c r="CP22" s="2">
        <f t="shared" si="9"/>
        <v>0</v>
      </c>
      <c r="CQ22" s="2">
        <f t="shared" si="10"/>
        <v>0</v>
      </c>
      <c r="CR22" s="2">
        <f t="shared" si="11"/>
        <v>0</v>
      </c>
      <c r="CS22" s="2">
        <f t="shared" si="12"/>
        <v>0</v>
      </c>
      <c r="CT22" s="2">
        <f t="shared" si="13"/>
        <v>0</v>
      </c>
      <c r="CU22" s="2">
        <f t="shared" si="14"/>
        <v>0</v>
      </c>
      <c r="CV22" s="2">
        <f t="shared" si="15"/>
        <v>0</v>
      </c>
      <c r="CW22" s="2">
        <f t="shared" si="16"/>
        <v>0</v>
      </c>
      <c r="CX22" s="2">
        <f t="shared" si="17"/>
        <v>0</v>
      </c>
      <c r="CY22" s="2">
        <f t="shared" si="18"/>
        <v>0</v>
      </c>
      <c r="CZ22" s="2">
        <f t="shared" si="19"/>
        <v>0</v>
      </c>
      <c r="DA22" s="2">
        <f t="shared" si="20"/>
        <v>0</v>
      </c>
      <c r="DB22" s="2">
        <f t="shared" si="21"/>
        <v>0</v>
      </c>
      <c r="DC22" s="2">
        <f t="shared" si="22"/>
        <v>0</v>
      </c>
      <c r="DD22" s="2">
        <f t="shared" si="23"/>
        <v>0</v>
      </c>
      <c r="DE22" s="2">
        <f t="shared" si="24"/>
        <v>0</v>
      </c>
      <c r="DF22" s="2">
        <f t="shared" si="25"/>
        <v>0</v>
      </c>
      <c r="DG22" s="2">
        <f t="shared" si="26"/>
        <v>1</v>
      </c>
      <c r="DH22" s="2">
        <f t="shared" si="27"/>
        <v>0</v>
      </c>
      <c r="DI22" s="2">
        <f t="shared" si="28"/>
        <v>0</v>
      </c>
      <c r="DJ22" s="2">
        <f t="shared" si="29"/>
        <v>0</v>
      </c>
      <c r="DK22" s="2">
        <f t="shared" si="30"/>
        <v>0</v>
      </c>
      <c r="DL22" s="2">
        <f t="shared" si="31"/>
        <v>0</v>
      </c>
      <c r="DM22" s="2">
        <f t="shared" si="32"/>
        <v>0</v>
      </c>
      <c r="DN22" s="2">
        <f t="shared" si="33"/>
        <v>0</v>
      </c>
      <c r="DO22" s="2">
        <f t="shared" si="34"/>
        <v>0</v>
      </c>
      <c r="DP22" s="2">
        <f t="shared" si="35"/>
        <v>0</v>
      </c>
      <c r="DQ22" s="2">
        <f t="shared" si="36"/>
        <v>0</v>
      </c>
      <c r="DR22" s="2">
        <f t="shared" si="37"/>
        <v>0</v>
      </c>
      <c r="DS22" s="2">
        <f t="shared" si="38"/>
        <v>0</v>
      </c>
      <c r="DT22" s="2">
        <f t="shared" si="39"/>
        <v>0</v>
      </c>
      <c r="DU22" s="2">
        <f t="shared" si="40"/>
        <v>0</v>
      </c>
      <c r="DV22" s="2">
        <f t="shared" si="41"/>
        <v>0</v>
      </c>
      <c r="DW22" s="2">
        <f t="shared" si="42"/>
        <v>0</v>
      </c>
      <c r="DX22" s="2">
        <f t="shared" si="43"/>
        <v>0</v>
      </c>
      <c r="DY22" s="2">
        <f t="shared" si="44"/>
        <v>0</v>
      </c>
      <c r="DZ22" s="2">
        <f t="shared" si="45"/>
        <v>0</v>
      </c>
      <c r="EA22" s="2">
        <f t="shared" si="46"/>
        <v>0</v>
      </c>
      <c r="EB22" s="2">
        <f t="shared" si="47"/>
        <v>0</v>
      </c>
      <c r="EC22" s="2">
        <f t="shared" si="48"/>
        <v>0</v>
      </c>
      <c r="ED22" s="2">
        <f t="shared" si="49"/>
        <v>0</v>
      </c>
      <c r="EE22" s="2">
        <f t="shared" si="50"/>
        <v>0</v>
      </c>
      <c r="EF22" s="2">
        <f t="shared" si="51"/>
        <v>0</v>
      </c>
      <c r="EG22" s="2">
        <f t="shared" si="52"/>
        <v>0</v>
      </c>
      <c r="EH22" s="2">
        <f t="shared" si="53"/>
        <v>0</v>
      </c>
      <c r="EI22" s="2">
        <f t="shared" si="54"/>
        <v>0</v>
      </c>
      <c r="EJ22" s="2">
        <f t="shared" si="54"/>
        <v>0</v>
      </c>
      <c r="EK22" s="2">
        <f t="shared" si="54"/>
        <v>0</v>
      </c>
      <c r="EL22" s="2">
        <f t="shared" si="54"/>
        <v>0</v>
      </c>
      <c r="EM22" s="2">
        <f t="shared" si="54"/>
        <v>0</v>
      </c>
      <c r="EN22" s="2">
        <f t="shared" si="54"/>
        <v>0</v>
      </c>
      <c r="EO22" s="2">
        <f t="shared" si="54"/>
        <v>0</v>
      </c>
      <c r="EP22" s="2">
        <f t="shared" si="54"/>
        <v>0</v>
      </c>
      <c r="ES22" s="227" t="s">
        <v>60</v>
      </c>
      <c r="ET22" s="179">
        <v>45</v>
      </c>
      <c r="EU22" s="179">
        <f t="shared" si="4"/>
        <v>53.649717514124291</v>
      </c>
      <c r="EV22" s="267">
        <f t="shared" si="55"/>
        <v>1.1922159447583176</v>
      </c>
      <c r="EW22" s="285">
        <f t="shared" si="56"/>
        <v>0.19221594475831758</v>
      </c>
      <c r="EX22" s="253"/>
      <c r="EY22" s="253"/>
      <c r="EZ22" s="7"/>
      <c r="FC22" s="227"/>
      <c r="FD22" s="126"/>
      <c r="FE22" s="179"/>
    </row>
    <row r="23" spans="1:161" ht="16.5" x14ac:dyDescent="0.25">
      <c r="A23" s="71" t="s">
        <v>126</v>
      </c>
      <c r="B23" s="72" t="s">
        <v>127</v>
      </c>
      <c r="C23" s="111">
        <f>SUMIF($W$15:$W$143,B23,$Q$15:$Q$143)</f>
        <v>0</v>
      </c>
      <c r="D23" s="135"/>
      <c r="E23" s="74">
        <f>SUMIF($W$15:$W$143,B23,$R$15:$R$143)</f>
        <v>0</v>
      </c>
      <c r="F23" s="88" t="str">
        <f t="shared" ref="F23:F30" si="60">IF(C23&lt;&gt;0,E23/C23,"-")</f>
        <v>-</v>
      </c>
      <c r="G23" s="136">
        <v>0.6926533679892275</v>
      </c>
      <c r="H23" s="141"/>
      <c r="I23" s="61"/>
      <c r="K23" s="75"/>
      <c r="L23" s="66"/>
      <c r="M23" s="9">
        <f>IF('BLOC PM'!A13&lt;&gt;"",'BLOC PM'!A13,"")</f>
        <v>13</v>
      </c>
      <c r="N23" s="9">
        <f>IF(AND('BLOC PM'!A13&lt;&gt;"",'BLOC PM'!N13&lt;&gt;"*Non mis en vente"),1,0)</f>
        <v>1</v>
      </c>
      <c r="O23" s="9">
        <f>IF(OR('BLOC PM'!E13="CR",'BLOC PM'!E13="CE"),1,0)</f>
        <v>1</v>
      </c>
      <c r="P23" s="9">
        <f>IF(AND('BLOC PM'!N13&lt;&gt;"*RETIRE",'BLOC PM'!N13&lt;&gt;"*PAS D'OFFRE",'BLOC PM'!N13&lt;&gt;""),1,0)</f>
        <v>0</v>
      </c>
      <c r="Q23" s="10">
        <f>'BLOC PM'!I13</f>
        <v>1653</v>
      </c>
      <c r="R23" s="10">
        <f t="shared" si="57"/>
        <v>0</v>
      </c>
      <c r="S23" s="10">
        <f>'BLOC PM'!L13</f>
        <v>99000</v>
      </c>
      <c r="T23" s="10">
        <f t="shared" si="58"/>
        <v>0</v>
      </c>
      <c r="U23" s="10">
        <f>'BLOC PM'!O13</f>
        <v>5</v>
      </c>
      <c r="V23" s="10">
        <f t="shared" si="59"/>
        <v>0</v>
      </c>
      <c r="W23" s="10" t="str">
        <f>'BLOC PM'!B13</f>
        <v>Privée</v>
      </c>
      <c r="X23" s="7"/>
      <c r="Y23" s="2">
        <f>+'UP PM'!A14</f>
        <v>21</v>
      </c>
      <c r="Z23" s="2">
        <f>IF(AND('UP PM'!A14&lt;&gt;"",'UP PM'!N14&lt;&gt;"*Non mis en vente"),1,0)</f>
        <v>1</v>
      </c>
      <c r="AA23" s="2">
        <f>IF(AND('UP PM'!N14&lt;&gt;"*RETIRE",'UP PM'!N14&lt;&gt;"*PAS D'OFFRE",'UP PM'!N14&lt;&gt;""),1,0)</f>
        <v>1</v>
      </c>
      <c r="AB23" s="10">
        <f>+'UP PM'!G14</f>
        <v>800</v>
      </c>
      <c r="AC23" s="2">
        <f t="shared" si="5"/>
        <v>800</v>
      </c>
      <c r="AD23" s="2" t="str">
        <f>'UP PM'!B14</f>
        <v>Privée</v>
      </c>
      <c r="AE23" s="7"/>
      <c r="AF23" s="154"/>
      <c r="AG23" s="9">
        <f>IF('BLOC PM'!A13&lt;&gt;"",'BLOC PM'!A13,"")</f>
        <v>13</v>
      </c>
      <c r="AH23" s="148">
        <f>IF(AND('BLOC PM'!$K13&gt;synthèse!AH$14,'BLOC PM'!$K13&lt;synthèse!AH$14+0.1),1,0)</f>
        <v>0</v>
      </c>
      <c r="AI23" s="148">
        <f>IF(AND('BLOC PM'!$K13&gt;synthèse!AI$14,'BLOC PM'!$K13&lt;synthèse!AI$14+0.1),1,0)</f>
        <v>0</v>
      </c>
      <c r="AJ23" s="148">
        <f>IF(AND('BLOC PM'!$K13&gt;synthèse!AJ$14,'BLOC PM'!$K13&lt;synthèse!AJ$14+0.1),1,0)</f>
        <v>0</v>
      </c>
      <c r="AK23" s="148">
        <f>IF(AND('BLOC PM'!$K13&gt;synthèse!AK$14,'BLOC PM'!$K13&lt;synthèse!AK$14+0.1),1,0)</f>
        <v>0</v>
      </c>
      <c r="AL23" s="148">
        <f>IF(AND('BLOC PM'!$K13&gt;synthèse!AL$14,'BLOC PM'!$K13&lt;synthèse!AL$14+0.1),1,0)</f>
        <v>0</v>
      </c>
      <c r="AM23" s="148">
        <f>IF(AND('BLOC PM'!$K13&gt;synthèse!AM$14,'BLOC PM'!$K13&lt;synthèse!AM$14+0.1),1,0)</f>
        <v>0</v>
      </c>
      <c r="AN23" s="148">
        <f>IF(AND('BLOC PM'!$K13&gt;synthèse!AN$14,'BLOC PM'!$K13&lt;synthèse!AN$14+0.1),1,0)</f>
        <v>0</v>
      </c>
      <c r="AO23" s="148">
        <f>IF(AND('BLOC PM'!$K13&gt;synthèse!AO$14,'BLOC PM'!$K13&lt;synthèse!AO$14+0.1),1,0)</f>
        <v>0</v>
      </c>
      <c r="AP23" s="148">
        <f>IF(AND('BLOC PM'!$K13&gt;synthèse!AP$14,'BLOC PM'!$K13&lt;synthèse!AP$14+0.1),1,0)</f>
        <v>0</v>
      </c>
      <c r="AQ23" s="148">
        <f>IF(AND('BLOC PM'!$K13&gt;synthèse!AQ$14,'BLOC PM'!$K13&lt;synthèse!AQ$14+0.1),1,0)</f>
        <v>0</v>
      </c>
      <c r="AR23" s="148">
        <f>IF(AND('BLOC PM'!$K13&gt;synthèse!AR$14,'BLOC PM'!$K13&lt;synthèse!AR$14+0.1),1,0)</f>
        <v>0</v>
      </c>
      <c r="AS23" s="148">
        <f>IF(AND('BLOC PM'!$K13&gt;synthèse!AS$14,'BLOC PM'!$K13&lt;synthèse!AS$14+0.1),1,0)</f>
        <v>0</v>
      </c>
      <c r="AT23" s="148">
        <f>IF(AND('BLOC PM'!$K13&gt;synthèse!AT$14,'BLOC PM'!$K13&lt;synthèse!AT$14+0.1),1,0)</f>
        <v>0</v>
      </c>
      <c r="AU23" s="148">
        <f>IF(AND('BLOC PM'!$K13&gt;synthèse!AU$14,'BLOC PM'!$K13&lt;synthèse!AU$14+0.1),1,0)</f>
        <v>1</v>
      </c>
      <c r="AV23" s="148">
        <f>IF(AND('BLOC PM'!$K13&gt;synthèse!AV$14,'BLOC PM'!$K13&lt;synthèse!AV$14+0.1),1,0)</f>
        <v>0</v>
      </c>
      <c r="AW23" s="148">
        <f>IF(AND('BLOC PM'!$K13&gt;synthèse!AW$14,'BLOC PM'!$K13&lt;synthèse!AW$14+0.1),1,0)</f>
        <v>0</v>
      </c>
      <c r="AX23" s="148">
        <f>IF(AND('BLOC PM'!$K13&gt;synthèse!AX$14,'BLOC PM'!$K13&lt;synthèse!AX$14+0.1),1,0)</f>
        <v>0</v>
      </c>
      <c r="AY23" s="148">
        <f>IF(AND('BLOC PM'!$K13&gt;synthèse!AY$14,'BLOC PM'!$K13&lt;synthèse!AY$14+0.1),1,0)</f>
        <v>0</v>
      </c>
      <c r="AZ23" s="148">
        <f>IF(AND('BLOC PM'!$K13&gt;synthèse!AZ$14,'BLOC PM'!$K13&lt;synthèse!AZ$14+0.1),1,0)</f>
        <v>0</v>
      </c>
      <c r="BA23" s="148">
        <f>IF(AND('BLOC PM'!$K13&gt;synthèse!BA$14,'BLOC PM'!$K13&lt;synthèse!BA$14+0.1),1,0)</f>
        <v>0</v>
      </c>
      <c r="BB23" s="148">
        <f>IF(AND('BLOC PM'!$K13&gt;synthèse!BB$14,'BLOC PM'!$K13&lt;synthèse!BB$14+0.1),1,0)</f>
        <v>0</v>
      </c>
      <c r="BC23" s="148">
        <f>IF(AND('BLOC PM'!$K13&gt;synthèse!BC$14,'BLOC PM'!$K13&lt;synthèse!BC$14+0.1),1,0)</f>
        <v>0</v>
      </c>
      <c r="BD23" s="148">
        <f>IF(AND('BLOC PM'!$K13&gt;synthèse!BD$14,'BLOC PM'!$K13&lt;synthèse!BD$14+0.1),1,0)</f>
        <v>0</v>
      </c>
      <c r="BE23" s="148">
        <f>IF(AND('BLOC PM'!$K13&gt;synthèse!BE$14,'BLOC PM'!$K13&lt;synthèse!BE$14+0.1),1,0)</f>
        <v>0</v>
      </c>
      <c r="BF23" s="148">
        <f>IF(AND('BLOC PM'!$K13&gt;synthèse!BF$14,'BLOC PM'!$K13&lt;synthèse!BF$14+0.1),1,0)</f>
        <v>0</v>
      </c>
      <c r="BG23" s="148">
        <f>IF(AND('BLOC PM'!$K13&gt;synthèse!BG$14,'BLOC PM'!$K13&lt;synthèse!BG$14+0.1),1,0)</f>
        <v>0</v>
      </c>
      <c r="BH23" s="148">
        <f>IF(AND('BLOC PM'!$K13&gt;synthèse!BH$14,'BLOC PM'!$K13&lt;synthèse!BH$14+0.1),1,0)</f>
        <v>0</v>
      </c>
      <c r="BI23" s="148">
        <f>IF(AND('BLOC PM'!$K13&gt;synthèse!BI$14,'BLOC PM'!$K13&lt;synthèse!BI$14+0.1),1,0)</f>
        <v>0</v>
      </c>
      <c r="BJ23" s="148">
        <f>IF(AND('BLOC PM'!$K13&gt;synthèse!BJ$14,'BLOC PM'!$K13&lt;synthèse!BJ$14+0.1),1,0)</f>
        <v>0</v>
      </c>
      <c r="BK23" s="148">
        <f>IF(AND('BLOC PM'!$K13&gt;synthèse!BK$14,'BLOC PM'!$K13&lt;synthèse!BK$14+0.1),1,0)</f>
        <v>0</v>
      </c>
      <c r="BL23" s="148">
        <f>IF(AND('BLOC PM'!$K13&gt;synthèse!BL$14,'BLOC PM'!$K13&lt;synthèse!BL$14+0.1),1,0)</f>
        <v>0</v>
      </c>
      <c r="BM23" s="148">
        <f>IF(AND('BLOC PM'!$K13&gt;synthèse!BM$14,'BLOC PM'!$K13&lt;synthèse!BM$14+0.1),1,0)</f>
        <v>0</v>
      </c>
      <c r="BN23" s="148">
        <f>IF(AND('BLOC PM'!$K13&gt;synthèse!BN$14,'BLOC PM'!$K13&lt;synthèse!BN$14+0.1),1,0)</f>
        <v>0</v>
      </c>
      <c r="BO23" s="148">
        <f>IF(AND('BLOC PM'!$K13&gt;synthèse!BO$14,'BLOC PM'!$K13&lt;synthèse!BO$14+0.1),1,0)</f>
        <v>0</v>
      </c>
      <c r="BP23" s="148">
        <f>IF(AND('BLOC PM'!$K13&gt;synthèse!BP$14,'BLOC PM'!$K13&lt;synthèse!BP$14+0.1),1,0)</f>
        <v>0</v>
      </c>
      <c r="BQ23" s="148">
        <f>IF(AND('BLOC PM'!$K13&gt;synthèse!BQ$14,'BLOC PM'!$K13&lt;synthèse!BQ$14+0.1),1,0)</f>
        <v>0</v>
      </c>
      <c r="BR23" s="148">
        <f>IF(AND('BLOC PM'!$K13&gt;synthèse!BR$14,'BLOC PM'!$K13&lt;synthèse!BR$14+0.1),1,0)</f>
        <v>0</v>
      </c>
      <c r="BS23" s="148">
        <f>IF(AND('BLOC PM'!$K13&gt;synthèse!BS$14,'BLOC PM'!$K13&lt;synthèse!BS$14+0.1),1,0)</f>
        <v>0</v>
      </c>
      <c r="BT23" s="148">
        <f>IF(AND('BLOC PM'!$K13&gt;synthèse!BT$14,'BLOC PM'!$K13&lt;synthèse!BT$14+0.1),1,0)</f>
        <v>0</v>
      </c>
      <c r="BU23" s="148">
        <f>IF(AND('BLOC PM'!$K13&gt;synthèse!BU$14,'BLOC PM'!$K13&lt;synthèse!BU$14+0.1),1,0)</f>
        <v>0</v>
      </c>
      <c r="BV23" s="148">
        <f>IF(AND('BLOC PM'!$K13&gt;synthèse!BV$14,'BLOC PM'!$K13&lt;synthèse!BV$14+0.1),1,0)</f>
        <v>0</v>
      </c>
      <c r="BW23" s="148">
        <f>IF(AND('BLOC PM'!$K13&gt;synthèse!BW$14,'BLOC PM'!$K13&lt;synthèse!BW$14+0.1),1,0)</f>
        <v>0</v>
      </c>
      <c r="BX23" s="148">
        <f>IF(AND('BLOC PM'!$K13&gt;synthèse!BX$14,'BLOC PM'!$K13&lt;synthèse!BX$14+0.1),1,0)</f>
        <v>0</v>
      </c>
      <c r="BY23" s="148">
        <f>IF(AND('BLOC PM'!$K13&gt;synthèse!BY$14,'BLOC PM'!$K13&lt;synthèse!BY$14+0.1),1,0)</f>
        <v>0</v>
      </c>
      <c r="BZ23" s="148">
        <f>IF(AND('BLOC PM'!$K13&gt;synthèse!BZ$14,'BLOC PM'!$K13&lt;synthèse!BZ$14+0.1),1,0)</f>
        <v>0</v>
      </c>
      <c r="CA23" s="148">
        <f>IF(AND('BLOC PM'!$K13&gt;synthèse!CA$14,'BLOC PM'!$K13&lt;synthèse!CA$14+0.1),1,0)</f>
        <v>0</v>
      </c>
      <c r="CB23" s="148">
        <f>IF(AND('BLOC PM'!$K13&gt;synthèse!CB$14,'BLOC PM'!$K13&lt;synthèse!CB$14+0.1),1,0)</f>
        <v>0</v>
      </c>
      <c r="CC23" s="148">
        <f>IF(AND('BLOC PM'!$K13&gt;synthèse!CC$14,'BLOC PM'!$K13&lt;synthèse!CC$14+0.1),1,0)</f>
        <v>0</v>
      </c>
      <c r="CD23" s="148">
        <f>IF(AND('BLOC PM'!$K13&gt;synthèse!CD$14,'BLOC PM'!$K13&lt;synthèse!CD$14+0.1),1,0)</f>
        <v>0</v>
      </c>
      <c r="CE23" s="148">
        <f>IF(AND('BLOC PM'!$K13&gt;synthèse!CE$14,'BLOC PM'!$K13&lt;synthèse!CE$14+0.1),1,0)</f>
        <v>0</v>
      </c>
      <c r="CF23" s="148">
        <f>IF(AND('BLOC PM'!$K13&gt;synthèse!CF$14,'BLOC PM'!$K13&lt;synthèse!CF$14+0.1),1,0)</f>
        <v>0</v>
      </c>
      <c r="CG23" s="148">
        <f>IF(AND('BLOC PM'!$K13&gt;synthèse!CG$14,'BLOC PM'!$K13&lt;synthèse!CG$14+0.1),1,0)</f>
        <v>0</v>
      </c>
      <c r="CH23" s="148">
        <f>IF(AND('BLOC PM'!$K13&gt;synthèse!CH$14,'BLOC PM'!$K13&lt;synthèse!CH$14+0.1),1,0)</f>
        <v>0</v>
      </c>
      <c r="CI23" s="148">
        <f>IF(AND('BLOC PM'!$K13&gt;synthèse!CI$14,'BLOC PM'!$K13&lt;synthèse!CI$14+0.1),1,0)</f>
        <v>0</v>
      </c>
      <c r="CJ23" s="148">
        <f>IF(AND('BLOC PM'!$K13&gt;synthèse!CJ$14,'BLOC PM'!$K13&lt;synthèse!CJ$14+0.1),1,0)</f>
        <v>0</v>
      </c>
      <c r="CK23" s="148">
        <f>IF(AND('BLOC PM'!$K13&gt;synthèse!CK$14,'BLOC PM'!$K13&lt;synthèse!CK$14+0.1),1,0)</f>
        <v>0</v>
      </c>
      <c r="CM23" s="2">
        <f t="shared" si="6"/>
        <v>0</v>
      </c>
      <c r="CN23" s="2">
        <f t="shared" si="7"/>
        <v>0</v>
      </c>
      <c r="CO23" s="2">
        <f t="shared" si="8"/>
        <v>0</v>
      </c>
      <c r="CP23" s="2">
        <f t="shared" si="9"/>
        <v>0</v>
      </c>
      <c r="CQ23" s="2">
        <f t="shared" si="10"/>
        <v>0</v>
      </c>
      <c r="CR23" s="2">
        <f t="shared" si="11"/>
        <v>0</v>
      </c>
      <c r="CS23" s="2">
        <f t="shared" si="12"/>
        <v>0</v>
      </c>
      <c r="CT23" s="2">
        <f t="shared" si="13"/>
        <v>0</v>
      </c>
      <c r="CU23" s="2">
        <f t="shared" si="14"/>
        <v>0</v>
      </c>
      <c r="CV23" s="2">
        <f t="shared" si="15"/>
        <v>0</v>
      </c>
      <c r="CW23" s="2">
        <f t="shared" si="16"/>
        <v>0</v>
      </c>
      <c r="CX23" s="2">
        <f t="shared" si="17"/>
        <v>0</v>
      </c>
      <c r="CY23" s="2">
        <f t="shared" si="18"/>
        <v>0</v>
      </c>
      <c r="CZ23" s="2">
        <f t="shared" si="19"/>
        <v>1</v>
      </c>
      <c r="DA23" s="2">
        <f t="shared" si="20"/>
        <v>0</v>
      </c>
      <c r="DB23" s="2">
        <f t="shared" si="21"/>
        <v>0</v>
      </c>
      <c r="DC23" s="2">
        <f t="shared" si="22"/>
        <v>0</v>
      </c>
      <c r="DD23" s="2">
        <f t="shared" si="23"/>
        <v>0</v>
      </c>
      <c r="DE23" s="2">
        <f t="shared" si="24"/>
        <v>0</v>
      </c>
      <c r="DF23" s="2">
        <f t="shared" si="25"/>
        <v>0</v>
      </c>
      <c r="DG23" s="2">
        <f t="shared" si="26"/>
        <v>0</v>
      </c>
      <c r="DH23" s="2">
        <f t="shared" si="27"/>
        <v>0</v>
      </c>
      <c r="DI23" s="2">
        <f t="shared" si="28"/>
        <v>0</v>
      </c>
      <c r="DJ23" s="2">
        <f t="shared" si="29"/>
        <v>0</v>
      </c>
      <c r="DK23" s="2">
        <f t="shared" si="30"/>
        <v>0</v>
      </c>
      <c r="DL23" s="2">
        <f t="shared" si="31"/>
        <v>0</v>
      </c>
      <c r="DM23" s="2">
        <f t="shared" si="32"/>
        <v>0</v>
      </c>
      <c r="DN23" s="2">
        <f t="shared" si="33"/>
        <v>0</v>
      </c>
      <c r="DO23" s="2">
        <f t="shared" si="34"/>
        <v>0</v>
      </c>
      <c r="DP23" s="2">
        <f t="shared" si="35"/>
        <v>0</v>
      </c>
      <c r="DQ23" s="2">
        <f t="shared" si="36"/>
        <v>0</v>
      </c>
      <c r="DR23" s="2">
        <f t="shared" si="37"/>
        <v>0</v>
      </c>
      <c r="DS23" s="2">
        <f t="shared" si="38"/>
        <v>0</v>
      </c>
      <c r="DT23" s="2">
        <f t="shared" si="39"/>
        <v>0</v>
      </c>
      <c r="DU23" s="2">
        <f t="shared" si="40"/>
        <v>0</v>
      </c>
      <c r="DV23" s="2">
        <f t="shared" si="41"/>
        <v>0</v>
      </c>
      <c r="DW23" s="2">
        <f t="shared" si="42"/>
        <v>0</v>
      </c>
      <c r="DX23" s="2">
        <f t="shared" si="43"/>
        <v>0</v>
      </c>
      <c r="DY23" s="2">
        <f t="shared" si="44"/>
        <v>0</v>
      </c>
      <c r="DZ23" s="2">
        <f t="shared" si="45"/>
        <v>0</v>
      </c>
      <c r="EA23" s="2">
        <f t="shared" si="46"/>
        <v>0</v>
      </c>
      <c r="EB23" s="2">
        <f t="shared" si="47"/>
        <v>0</v>
      </c>
      <c r="EC23" s="2">
        <f t="shared" si="48"/>
        <v>0</v>
      </c>
      <c r="ED23" s="2">
        <f t="shared" si="49"/>
        <v>0</v>
      </c>
      <c r="EE23" s="2">
        <f t="shared" si="50"/>
        <v>0</v>
      </c>
      <c r="EF23" s="2">
        <f t="shared" si="51"/>
        <v>0</v>
      </c>
      <c r="EG23" s="2">
        <f t="shared" si="52"/>
        <v>0</v>
      </c>
      <c r="EH23" s="2">
        <f t="shared" si="53"/>
        <v>0</v>
      </c>
      <c r="EI23" s="2">
        <f t="shared" si="54"/>
        <v>0</v>
      </c>
      <c r="EJ23" s="2">
        <f t="shared" si="54"/>
        <v>0</v>
      </c>
      <c r="EK23" s="2">
        <f t="shared" si="54"/>
        <v>0</v>
      </c>
      <c r="EL23" s="2">
        <f t="shared" si="54"/>
        <v>0</v>
      </c>
      <c r="EM23" s="2">
        <f t="shared" si="54"/>
        <v>0</v>
      </c>
      <c r="EN23" s="2">
        <f t="shared" si="54"/>
        <v>0</v>
      </c>
      <c r="EO23" s="2">
        <f t="shared" si="54"/>
        <v>0</v>
      </c>
      <c r="EP23" s="2">
        <f t="shared" si="54"/>
        <v>0</v>
      </c>
      <c r="ES23" s="227" t="s">
        <v>61</v>
      </c>
      <c r="ET23" s="179">
        <v>46.199914929817098</v>
      </c>
      <c r="EU23" s="179" t="str">
        <f t="shared" si="4"/>
        <v/>
      </c>
      <c r="EV23" s="267" t="e">
        <f t="shared" si="55"/>
        <v>#VALUE!</v>
      </c>
      <c r="EW23" s="285" t="e">
        <f t="shared" si="56"/>
        <v>#VALUE!</v>
      </c>
      <c r="EX23" s="253"/>
      <c r="EY23" s="253"/>
      <c r="EZ23" s="7"/>
      <c r="FC23" s="227"/>
      <c r="FD23" s="126"/>
      <c r="FE23" s="179"/>
    </row>
    <row r="24" spans="1:161" ht="16.5" x14ac:dyDescent="0.25">
      <c r="A24" s="71" t="s">
        <v>126</v>
      </c>
      <c r="B24" s="72" t="s">
        <v>128</v>
      </c>
      <c r="C24" s="111">
        <f t="shared" ref="C24:C29" si="61">SUMIF($W$15:$W$143,B24,$Q$15:$Q$143)</f>
        <v>0</v>
      </c>
      <c r="D24" s="135"/>
      <c r="E24" s="74">
        <f t="shared" ref="E24:E29" si="62">SUMIF($W$15:$W$143,B24,$R$15:$R$143)</f>
        <v>0</v>
      </c>
      <c r="F24" s="88" t="str">
        <f t="shared" si="60"/>
        <v>-</v>
      </c>
      <c r="G24" s="136" t="s">
        <v>129</v>
      </c>
      <c r="H24" s="62"/>
      <c r="I24" s="61"/>
      <c r="K24" s="61"/>
      <c r="L24" s="66"/>
      <c r="M24" s="9">
        <f>IF('BLOC PM'!A14&lt;&gt;"",'BLOC PM'!A14,"")</f>
        <v>14</v>
      </c>
      <c r="N24" s="9">
        <f>IF(AND('BLOC PM'!A14&lt;&gt;"",'BLOC PM'!N14&lt;&gt;"*Non mis en vente"),1,0)</f>
        <v>1</v>
      </c>
      <c r="O24" s="9">
        <f>IF(OR('BLOC PM'!E14="CR",'BLOC PM'!E14="CE"),1,0)</f>
        <v>1</v>
      </c>
      <c r="P24" s="9">
        <f>IF(AND('BLOC PM'!N14&lt;&gt;"*RETIRE",'BLOC PM'!N14&lt;&gt;"*PAS D'OFFRE",'BLOC PM'!N14&lt;&gt;""),1,0)</f>
        <v>1</v>
      </c>
      <c r="Q24" s="10">
        <f>'BLOC PM'!I14</f>
        <v>1177</v>
      </c>
      <c r="R24" s="10">
        <f t="shared" si="57"/>
        <v>1177</v>
      </c>
      <c r="S24" s="10">
        <f>'BLOC PM'!L14</f>
        <v>70666</v>
      </c>
      <c r="T24" s="10">
        <f t="shared" si="58"/>
        <v>70666</v>
      </c>
      <c r="U24" s="10">
        <f>'BLOC PM'!O14</f>
        <v>6</v>
      </c>
      <c r="V24" s="10">
        <f t="shared" si="59"/>
        <v>6</v>
      </c>
      <c r="W24" s="10" t="str">
        <f>'BLOC PM'!B14</f>
        <v>Privée</v>
      </c>
      <c r="X24" s="7"/>
      <c r="Y24" s="2">
        <f>+'UP PM'!A15</f>
        <v>22</v>
      </c>
      <c r="Z24" s="2">
        <f>IF(AND('UP PM'!A15&lt;&gt;"",'UP PM'!N15&lt;&gt;"*Non mis en vente"),1,0)</f>
        <v>1</v>
      </c>
      <c r="AA24" s="2">
        <f>IF(AND('UP PM'!N15&lt;&gt;"*RETIRE",'UP PM'!N15&lt;&gt;"*PAS D'OFFRE",'UP PM'!N15&lt;&gt;""),1,0)</f>
        <v>1</v>
      </c>
      <c r="AB24" s="10">
        <f>+'UP PM'!G15</f>
        <v>1300</v>
      </c>
      <c r="AC24" s="2">
        <f t="shared" si="5"/>
        <v>1300</v>
      </c>
      <c r="AD24" s="2" t="str">
        <f>'UP PM'!B15</f>
        <v>Privée</v>
      </c>
      <c r="AE24" s="7"/>
      <c r="AF24" s="154"/>
      <c r="AG24" s="9">
        <f>IF('BLOC PM'!A14&lt;&gt;"",'BLOC PM'!A14,"")</f>
        <v>14</v>
      </c>
      <c r="AH24" s="148">
        <f>IF(AND('BLOC PM'!$K14&gt;synthèse!AH$14,'BLOC PM'!$K14&lt;synthèse!AH$14+0.1),1,0)</f>
        <v>0</v>
      </c>
      <c r="AI24" s="148">
        <f>IF(AND('BLOC PM'!$K14&gt;synthèse!AI$14,'BLOC PM'!$K14&lt;synthèse!AI$14+0.1),1,0)</f>
        <v>0</v>
      </c>
      <c r="AJ24" s="148">
        <f>IF(AND('BLOC PM'!$K14&gt;synthèse!AJ$14,'BLOC PM'!$K14&lt;synthèse!AJ$14+0.1),1,0)</f>
        <v>0</v>
      </c>
      <c r="AK24" s="148">
        <f>IF(AND('BLOC PM'!$K14&gt;synthèse!AK$14,'BLOC PM'!$K14&lt;synthèse!AK$14+0.1),1,0)</f>
        <v>0</v>
      </c>
      <c r="AL24" s="148">
        <f>IF(AND('BLOC PM'!$K14&gt;synthèse!AL$14,'BLOC PM'!$K14&lt;synthèse!AL$14+0.1),1,0)</f>
        <v>0</v>
      </c>
      <c r="AM24" s="148">
        <f>IF(AND('BLOC PM'!$K14&gt;synthèse!AM$14,'BLOC PM'!$K14&lt;synthèse!AM$14+0.1),1,0)</f>
        <v>0</v>
      </c>
      <c r="AN24" s="148">
        <f>IF(AND('BLOC PM'!$K14&gt;synthèse!AN$14,'BLOC PM'!$K14&lt;synthèse!AN$14+0.1),1,0)</f>
        <v>0</v>
      </c>
      <c r="AO24" s="148">
        <f>IF(AND('BLOC PM'!$K14&gt;synthèse!AO$14,'BLOC PM'!$K14&lt;synthèse!AO$14+0.1),1,0)</f>
        <v>0</v>
      </c>
      <c r="AP24" s="148">
        <f>IF(AND('BLOC PM'!$K14&gt;synthèse!AP$14,'BLOC PM'!$K14&lt;synthèse!AP$14+0.1),1,0)</f>
        <v>0</v>
      </c>
      <c r="AQ24" s="148">
        <f>IF(AND('BLOC PM'!$K14&gt;synthèse!AQ$14,'BLOC PM'!$K14&lt;synthèse!AQ$14+0.1),1,0)</f>
        <v>0</v>
      </c>
      <c r="AR24" s="148">
        <f>IF(AND('BLOC PM'!$K14&gt;synthèse!AR$14,'BLOC PM'!$K14&lt;synthèse!AR$14+0.1),1,0)</f>
        <v>0</v>
      </c>
      <c r="AS24" s="148">
        <f>IF(AND('BLOC PM'!$K14&gt;synthèse!AS$14,'BLOC PM'!$K14&lt;synthèse!AS$14+0.1),1,0)</f>
        <v>0</v>
      </c>
      <c r="AT24" s="148">
        <f>IF(AND('BLOC PM'!$K14&gt;synthèse!AT$14,'BLOC PM'!$K14&lt;synthèse!AT$14+0.1),1,0)</f>
        <v>0</v>
      </c>
      <c r="AU24" s="148">
        <f>IF(AND('BLOC PM'!$K14&gt;synthèse!AU$14,'BLOC PM'!$K14&lt;synthèse!AU$14+0.1),1,0)</f>
        <v>0</v>
      </c>
      <c r="AV24" s="148">
        <f>IF(AND('BLOC PM'!$K14&gt;synthèse!AV$14,'BLOC PM'!$K14&lt;synthèse!AV$14+0.1),1,0)</f>
        <v>0</v>
      </c>
      <c r="AW24" s="148">
        <f>IF(AND('BLOC PM'!$K14&gt;synthèse!AW$14,'BLOC PM'!$K14&lt;synthèse!AW$14+0.1),1,0)</f>
        <v>0</v>
      </c>
      <c r="AX24" s="148">
        <f>IF(AND('BLOC PM'!$K14&gt;synthèse!AX$14,'BLOC PM'!$K14&lt;synthèse!AX$14+0.1),1,0)</f>
        <v>1</v>
      </c>
      <c r="AY24" s="148">
        <f>IF(AND('BLOC PM'!$K14&gt;synthèse!AY$14,'BLOC PM'!$K14&lt;synthèse!AY$14+0.1),1,0)</f>
        <v>0</v>
      </c>
      <c r="AZ24" s="148">
        <f>IF(AND('BLOC PM'!$K14&gt;synthèse!AZ$14,'BLOC PM'!$K14&lt;synthèse!AZ$14+0.1),1,0)</f>
        <v>0</v>
      </c>
      <c r="BA24" s="148">
        <f>IF(AND('BLOC PM'!$K14&gt;synthèse!BA$14,'BLOC PM'!$K14&lt;synthèse!BA$14+0.1),1,0)</f>
        <v>0</v>
      </c>
      <c r="BB24" s="148">
        <f>IF(AND('BLOC PM'!$K14&gt;synthèse!BB$14,'BLOC PM'!$K14&lt;synthèse!BB$14+0.1),1,0)</f>
        <v>0</v>
      </c>
      <c r="BC24" s="148">
        <f>IF(AND('BLOC PM'!$K14&gt;synthèse!BC$14,'BLOC PM'!$K14&lt;synthèse!BC$14+0.1),1,0)</f>
        <v>0</v>
      </c>
      <c r="BD24" s="148">
        <f>IF(AND('BLOC PM'!$K14&gt;synthèse!BD$14,'BLOC PM'!$K14&lt;synthèse!BD$14+0.1),1,0)</f>
        <v>0</v>
      </c>
      <c r="BE24" s="148">
        <f>IF(AND('BLOC PM'!$K14&gt;synthèse!BE$14,'BLOC PM'!$K14&lt;synthèse!BE$14+0.1),1,0)</f>
        <v>0</v>
      </c>
      <c r="BF24" s="148">
        <f>IF(AND('BLOC PM'!$K14&gt;synthèse!BF$14,'BLOC PM'!$K14&lt;synthèse!BF$14+0.1),1,0)</f>
        <v>0</v>
      </c>
      <c r="BG24" s="148">
        <f>IF(AND('BLOC PM'!$K14&gt;synthèse!BG$14,'BLOC PM'!$K14&lt;synthèse!BG$14+0.1),1,0)</f>
        <v>0</v>
      </c>
      <c r="BH24" s="148">
        <f>IF(AND('BLOC PM'!$K14&gt;synthèse!BH$14,'BLOC PM'!$K14&lt;synthèse!BH$14+0.1),1,0)</f>
        <v>0</v>
      </c>
      <c r="BI24" s="148">
        <f>IF(AND('BLOC PM'!$K14&gt;synthèse!BI$14,'BLOC PM'!$K14&lt;synthèse!BI$14+0.1),1,0)</f>
        <v>0</v>
      </c>
      <c r="BJ24" s="148">
        <f>IF(AND('BLOC PM'!$K14&gt;synthèse!BJ$14,'BLOC PM'!$K14&lt;synthèse!BJ$14+0.1),1,0)</f>
        <v>0</v>
      </c>
      <c r="BK24" s="148">
        <f>IF(AND('BLOC PM'!$K14&gt;synthèse!BK$14,'BLOC PM'!$K14&lt;synthèse!BK$14+0.1),1,0)</f>
        <v>0</v>
      </c>
      <c r="BL24" s="148">
        <f>IF(AND('BLOC PM'!$K14&gt;synthèse!BL$14,'BLOC PM'!$K14&lt;synthèse!BL$14+0.1),1,0)</f>
        <v>0</v>
      </c>
      <c r="BM24" s="148">
        <f>IF(AND('BLOC PM'!$K14&gt;synthèse!BM$14,'BLOC PM'!$K14&lt;synthèse!BM$14+0.1),1,0)</f>
        <v>0</v>
      </c>
      <c r="BN24" s="148">
        <f>IF(AND('BLOC PM'!$K14&gt;synthèse!BN$14,'BLOC PM'!$K14&lt;synthèse!BN$14+0.1),1,0)</f>
        <v>0</v>
      </c>
      <c r="BO24" s="148">
        <f>IF(AND('BLOC PM'!$K14&gt;synthèse!BO$14,'BLOC PM'!$K14&lt;synthèse!BO$14+0.1),1,0)</f>
        <v>0</v>
      </c>
      <c r="BP24" s="148">
        <f>IF(AND('BLOC PM'!$K14&gt;synthèse!BP$14,'BLOC PM'!$K14&lt;synthèse!BP$14+0.1),1,0)</f>
        <v>0</v>
      </c>
      <c r="BQ24" s="148">
        <f>IF(AND('BLOC PM'!$K14&gt;synthèse!BQ$14,'BLOC PM'!$K14&lt;synthèse!BQ$14+0.1),1,0)</f>
        <v>0</v>
      </c>
      <c r="BR24" s="148">
        <f>IF(AND('BLOC PM'!$K14&gt;synthèse!BR$14,'BLOC PM'!$K14&lt;synthèse!BR$14+0.1),1,0)</f>
        <v>0</v>
      </c>
      <c r="BS24" s="148">
        <f>IF(AND('BLOC PM'!$K14&gt;synthèse!BS$14,'BLOC PM'!$K14&lt;synthèse!BS$14+0.1),1,0)</f>
        <v>0</v>
      </c>
      <c r="BT24" s="148">
        <f>IF(AND('BLOC PM'!$K14&gt;synthèse!BT$14,'BLOC PM'!$K14&lt;synthèse!BT$14+0.1),1,0)</f>
        <v>0</v>
      </c>
      <c r="BU24" s="148">
        <f>IF(AND('BLOC PM'!$K14&gt;synthèse!BU$14,'BLOC PM'!$K14&lt;synthèse!BU$14+0.1),1,0)</f>
        <v>0</v>
      </c>
      <c r="BV24" s="148">
        <f>IF(AND('BLOC PM'!$K14&gt;synthèse!BV$14,'BLOC PM'!$K14&lt;synthèse!BV$14+0.1),1,0)</f>
        <v>0</v>
      </c>
      <c r="BW24" s="148">
        <f>IF(AND('BLOC PM'!$K14&gt;synthèse!BW$14,'BLOC PM'!$K14&lt;synthèse!BW$14+0.1),1,0)</f>
        <v>0</v>
      </c>
      <c r="BX24" s="148">
        <f>IF(AND('BLOC PM'!$K14&gt;synthèse!BX$14,'BLOC PM'!$K14&lt;synthèse!BX$14+0.1),1,0)</f>
        <v>0</v>
      </c>
      <c r="BY24" s="148">
        <f>IF(AND('BLOC PM'!$K14&gt;synthèse!BY$14,'BLOC PM'!$K14&lt;synthèse!BY$14+0.1),1,0)</f>
        <v>0</v>
      </c>
      <c r="BZ24" s="148">
        <f>IF(AND('BLOC PM'!$K14&gt;synthèse!BZ$14,'BLOC PM'!$K14&lt;synthèse!BZ$14+0.1),1,0)</f>
        <v>0</v>
      </c>
      <c r="CA24" s="148">
        <f>IF(AND('BLOC PM'!$K14&gt;synthèse!CA$14,'BLOC PM'!$K14&lt;synthèse!CA$14+0.1),1,0)</f>
        <v>0</v>
      </c>
      <c r="CB24" s="148">
        <f>IF(AND('BLOC PM'!$K14&gt;synthèse!CB$14,'BLOC PM'!$K14&lt;synthèse!CB$14+0.1),1,0)</f>
        <v>0</v>
      </c>
      <c r="CC24" s="148">
        <f>IF(AND('BLOC PM'!$K14&gt;synthèse!CC$14,'BLOC PM'!$K14&lt;synthèse!CC$14+0.1),1,0)</f>
        <v>0</v>
      </c>
      <c r="CD24" s="148">
        <f>IF(AND('BLOC PM'!$K14&gt;synthèse!CD$14,'BLOC PM'!$K14&lt;synthèse!CD$14+0.1),1,0)</f>
        <v>0</v>
      </c>
      <c r="CE24" s="148">
        <f>IF(AND('BLOC PM'!$K14&gt;synthèse!CE$14,'BLOC PM'!$K14&lt;synthèse!CE$14+0.1),1,0)</f>
        <v>0</v>
      </c>
      <c r="CF24" s="148">
        <f>IF(AND('BLOC PM'!$K14&gt;synthèse!CF$14,'BLOC PM'!$K14&lt;synthèse!CF$14+0.1),1,0)</f>
        <v>0</v>
      </c>
      <c r="CG24" s="148">
        <f>IF(AND('BLOC PM'!$K14&gt;synthèse!CG$14,'BLOC PM'!$K14&lt;synthèse!CG$14+0.1),1,0)</f>
        <v>0</v>
      </c>
      <c r="CH24" s="148">
        <f>IF(AND('BLOC PM'!$K14&gt;synthèse!CH$14,'BLOC PM'!$K14&lt;synthèse!CH$14+0.1),1,0)</f>
        <v>0</v>
      </c>
      <c r="CI24" s="148">
        <f>IF(AND('BLOC PM'!$K14&gt;synthèse!CI$14,'BLOC PM'!$K14&lt;synthèse!CI$14+0.1),1,0)</f>
        <v>0</v>
      </c>
      <c r="CJ24" s="148">
        <f>IF(AND('BLOC PM'!$K14&gt;synthèse!CJ$14,'BLOC PM'!$K14&lt;synthèse!CJ$14+0.1),1,0)</f>
        <v>0</v>
      </c>
      <c r="CK24" s="148">
        <f>IF(AND('BLOC PM'!$K14&gt;synthèse!CK$14,'BLOC PM'!$K14&lt;synthèse!CK$14+0.1),1,0)</f>
        <v>0</v>
      </c>
      <c r="CM24" s="2">
        <f t="shared" si="6"/>
        <v>0</v>
      </c>
      <c r="CN24" s="2">
        <f t="shared" si="7"/>
        <v>0</v>
      </c>
      <c r="CO24" s="2">
        <f t="shared" si="8"/>
        <v>0</v>
      </c>
      <c r="CP24" s="2">
        <f t="shared" si="9"/>
        <v>0</v>
      </c>
      <c r="CQ24" s="2">
        <f t="shared" si="10"/>
        <v>0</v>
      </c>
      <c r="CR24" s="2">
        <f t="shared" si="11"/>
        <v>0</v>
      </c>
      <c r="CS24" s="2">
        <f t="shared" si="12"/>
        <v>0</v>
      </c>
      <c r="CT24" s="2">
        <f t="shared" si="13"/>
        <v>0</v>
      </c>
      <c r="CU24" s="2">
        <f t="shared" si="14"/>
        <v>0</v>
      </c>
      <c r="CV24" s="2">
        <f t="shared" si="15"/>
        <v>0</v>
      </c>
      <c r="CW24" s="2">
        <f t="shared" si="16"/>
        <v>0</v>
      </c>
      <c r="CX24" s="2">
        <f t="shared" si="17"/>
        <v>0</v>
      </c>
      <c r="CY24" s="2">
        <f t="shared" si="18"/>
        <v>0</v>
      </c>
      <c r="CZ24" s="2">
        <f t="shared" si="19"/>
        <v>0</v>
      </c>
      <c r="DA24" s="2">
        <f t="shared" si="20"/>
        <v>0</v>
      </c>
      <c r="DB24" s="2">
        <f t="shared" si="21"/>
        <v>0</v>
      </c>
      <c r="DC24" s="2">
        <f t="shared" si="22"/>
        <v>1</v>
      </c>
      <c r="DD24" s="2">
        <f t="shared" si="23"/>
        <v>0</v>
      </c>
      <c r="DE24" s="2">
        <f t="shared" si="24"/>
        <v>0</v>
      </c>
      <c r="DF24" s="2">
        <f t="shared" si="25"/>
        <v>0</v>
      </c>
      <c r="DG24" s="2">
        <f t="shared" si="26"/>
        <v>0</v>
      </c>
      <c r="DH24" s="2">
        <f t="shared" si="27"/>
        <v>0</v>
      </c>
      <c r="DI24" s="2">
        <f t="shared" si="28"/>
        <v>0</v>
      </c>
      <c r="DJ24" s="2">
        <f t="shared" si="29"/>
        <v>0</v>
      </c>
      <c r="DK24" s="2">
        <f t="shared" si="30"/>
        <v>0</v>
      </c>
      <c r="DL24" s="2">
        <f t="shared" si="31"/>
        <v>0</v>
      </c>
      <c r="DM24" s="2">
        <f t="shared" si="32"/>
        <v>0</v>
      </c>
      <c r="DN24" s="2">
        <f t="shared" si="33"/>
        <v>0</v>
      </c>
      <c r="DO24" s="2">
        <f t="shared" si="34"/>
        <v>0</v>
      </c>
      <c r="DP24" s="2">
        <f t="shared" si="35"/>
        <v>0</v>
      </c>
      <c r="DQ24" s="2">
        <f t="shared" si="36"/>
        <v>0</v>
      </c>
      <c r="DR24" s="2">
        <f t="shared" si="37"/>
        <v>0</v>
      </c>
      <c r="DS24" s="2">
        <f t="shared" si="38"/>
        <v>0</v>
      </c>
      <c r="DT24" s="2">
        <f t="shared" si="39"/>
        <v>0</v>
      </c>
      <c r="DU24" s="2">
        <f t="shared" si="40"/>
        <v>0</v>
      </c>
      <c r="DV24" s="2">
        <f t="shared" si="41"/>
        <v>0</v>
      </c>
      <c r="DW24" s="2">
        <f t="shared" si="42"/>
        <v>0</v>
      </c>
      <c r="DX24" s="2">
        <f t="shared" si="43"/>
        <v>0</v>
      </c>
      <c r="DY24" s="2">
        <f t="shared" si="44"/>
        <v>0</v>
      </c>
      <c r="DZ24" s="2">
        <f t="shared" si="45"/>
        <v>0</v>
      </c>
      <c r="EA24" s="2">
        <f t="shared" si="46"/>
        <v>0</v>
      </c>
      <c r="EB24" s="2">
        <f t="shared" si="47"/>
        <v>0</v>
      </c>
      <c r="EC24" s="2">
        <f t="shared" si="48"/>
        <v>0</v>
      </c>
      <c r="ED24" s="2">
        <f t="shared" si="49"/>
        <v>0</v>
      </c>
      <c r="EE24" s="2">
        <f t="shared" si="50"/>
        <v>0</v>
      </c>
      <c r="EF24" s="2">
        <f t="shared" si="51"/>
        <v>0</v>
      </c>
      <c r="EG24" s="2">
        <f t="shared" si="52"/>
        <v>0</v>
      </c>
      <c r="EH24" s="2">
        <f t="shared" si="53"/>
        <v>0</v>
      </c>
      <c r="EI24" s="2">
        <f t="shared" si="54"/>
        <v>0</v>
      </c>
      <c r="EJ24" s="2">
        <f t="shared" si="54"/>
        <v>0</v>
      </c>
      <c r="EK24" s="2">
        <f t="shared" si="54"/>
        <v>0</v>
      </c>
      <c r="EL24" s="2">
        <f t="shared" si="54"/>
        <v>0</v>
      </c>
      <c r="EM24" s="2">
        <f t="shared" si="54"/>
        <v>0</v>
      </c>
      <c r="EN24" s="2">
        <f t="shared" si="54"/>
        <v>0</v>
      </c>
      <c r="EO24" s="2">
        <f t="shared" si="54"/>
        <v>0</v>
      </c>
      <c r="EP24" s="2">
        <f t="shared" si="54"/>
        <v>0</v>
      </c>
      <c r="ES24" s="227" t="s">
        <v>62</v>
      </c>
      <c r="ET24" s="179" t="s">
        <v>41</v>
      </c>
      <c r="EU24" s="179" t="str">
        <f t="shared" si="4"/>
        <v/>
      </c>
      <c r="EV24" s="267" t="e">
        <f t="shared" si="55"/>
        <v>#VALUE!</v>
      </c>
      <c r="EW24" s="285" t="e">
        <f t="shared" si="56"/>
        <v>#VALUE!</v>
      </c>
      <c r="EX24" s="253"/>
      <c r="EY24" s="253"/>
      <c r="EZ24" s="7"/>
      <c r="FC24" s="227"/>
      <c r="FD24" s="126"/>
      <c r="FE24" s="180"/>
    </row>
    <row r="25" spans="1:161" ht="16.5" x14ac:dyDescent="0.25">
      <c r="A25" s="71" t="s">
        <v>126</v>
      </c>
      <c r="B25" s="72" t="s">
        <v>130</v>
      </c>
      <c r="C25" s="111">
        <f t="shared" si="61"/>
        <v>0</v>
      </c>
      <c r="D25" s="135"/>
      <c r="E25" s="74">
        <f t="shared" si="62"/>
        <v>0</v>
      </c>
      <c r="F25" s="88" t="str">
        <f t="shared" si="60"/>
        <v>-</v>
      </c>
      <c r="G25" s="136">
        <v>0</v>
      </c>
      <c r="H25" s="61"/>
      <c r="I25" s="61"/>
      <c r="K25" s="61"/>
      <c r="L25" s="66"/>
      <c r="M25" s="9">
        <f>IF('BLOC PM'!A15&lt;&gt;"",'BLOC PM'!A15,"")</f>
        <v>15</v>
      </c>
      <c r="N25" s="9">
        <f>IF(AND('BLOC PM'!A15&lt;&gt;"",'BLOC PM'!N15&lt;&gt;"*Non mis en vente"),1,0)</f>
        <v>1</v>
      </c>
      <c r="O25" s="9">
        <f>IF(OR('BLOC PM'!E15="CR",'BLOC PM'!E15="CE"),1,0)</f>
        <v>0</v>
      </c>
      <c r="P25" s="9">
        <f>IF(AND('BLOC PM'!N15&lt;&gt;"*RETIRE",'BLOC PM'!N15&lt;&gt;"*PAS D'OFFRE",'BLOC PM'!N15&lt;&gt;""),1,0)</f>
        <v>1</v>
      </c>
      <c r="Q25" s="10">
        <f>'BLOC PM'!I15</f>
        <v>235</v>
      </c>
      <c r="R25" s="10">
        <f t="shared" si="57"/>
        <v>235</v>
      </c>
      <c r="S25" s="10">
        <f>'BLOC PM'!L15</f>
        <v>10410</v>
      </c>
      <c r="T25" s="10">
        <f t="shared" si="58"/>
        <v>10410</v>
      </c>
      <c r="U25" s="10">
        <f>'BLOC PM'!O15</f>
        <v>8</v>
      </c>
      <c r="V25" s="10">
        <f t="shared" si="59"/>
        <v>8</v>
      </c>
      <c r="W25" s="10" t="str">
        <f>'BLOC PM'!B15</f>
        <v>Privée</v>
      </c>
      <c r="X25" s="7"/>
      <c r="Y25" s="2">
        <f>+'UP PM'!A16</f>
        <v>23</v>
      </c>
      <c r="Z25" s="2">
        <f>IF(AND('UP PM'!A16&lt;&gt;"",'UP PM'!N16&lt;&gt;"*Non mis en vente"),1,0)</f>
        <v>1</v>
      </c>
      <c r="AA25" s="2">
        <f>IF(AND('UP PM'!N16&lt;&gt;"*RETIRE",'UP PM'!N16&lt;&gt;"*PAS D'OFFRE",'UP PM'!N16&lt;&gt;""),1,0)</f>
        <v>1</v>
      </c>
      <c r="AB25" s="10">
        <f>+'UP PM'!G16</f>
        <v>450</v>
      </c>
      <c r="AC25" s="2">
        <f t="shared" si="5"/>
        <v>450</v>
      </c>
      <c r="AD25" s="2" t="str">
        <f>'UP PM'!B16</f>
        <v>Privée</v>
      </c>
      <c r="AE25" s="7"/>
      <c r="AF25" s="154"/>
      <c r="AG25" s="9">
        <f>IF('BLOC PM'!A15&lt;&gt;"",'BLOC PM'!A15,"")</f>
        <v>15</v>
      </c>
      <c r="AH25" s="148">
        <f>IF(AND('BLOC PM'!$K15&gt;synthèse!AH$14,'BLOC PM'!$K15&lt;synthèse!AH$14+0.1),1,0)</f>
        <v>0</v>
      </c>
      <c r="AI25" s="148">
        <f>IF(AND('BLOC PM'!$K15&gt;synthèse!AI$14,'BLOC PM'!$K15&lt;synthèse!AI$14+0.1),1,0)</f>
        <v>0</v>
      </c>
      <c r="AJ25" s="148">
        <f>IF(AND('BLOC PM'!$K15&gt;synthèse!AJ$14,'BLOC PM'!$K15&lt;synthèse!AJ$14+0.1),1,0)</f>
        <v>0</v>
      </c>
      <c r="AK25" s="148">
        <f>IF(AND('BLOC PM'!$K15&gt;synthèse!AK$14,'BLOC PM'!$K15&lt;synthèse!AK$14+0.1),1,0)</f>
        <v>0</v>
      </c>
      <c r="AL25" s="148">
        <f>IF(AND('BLOC PM'!$K15&gt;synthèse!AL$14,'BLOC PM'!$K15&lt;synthèse!AL$14+0.1),1,0)</f>
        <v>1</v>
      </c>
      <c r="AM25" s="148">
        <f>IF(AND('BLOC PM'!$K15&gt;synthèse!AM$14,'BLOC PM'!$K15&lt;synthèse!AM$14+0.1),1,0)</f>
        <v>0</v>
      </c>
      <c r="AN25" s="148">
        <f>IF(AND('BLOC PM'!$K15&gt;synthèse!AN$14,'BLOC PM'!$K15&lt;synthèse!AN$14+0.1),1,0)</f>
        <v>0</v>
      </c>
      <c r="AO25" s="148">
        <f>IF(AND('BLOC PM'!$K15&gt;synthèse!AO$14,'BLOC PM'!$K15&lt;synthèse!AO$14+0.1),1,0)</f>
        <v>0</v>
      </c>
      <c r="AP25" s="148">
        <f>IF(AND('BLOC PM'!$K15&gt;synthèse!AP$14,'BLOC PM'!$K15&lt;synthèse!AP$14+0.1),1,0)</f>
        <v>0</v>
      </c>
      <c r="AQ25" s="148">
        <f>IF(AND('BLOC PM'!$K15&gt;synthèse!AQ$14,'BLOC PM'!$K15&lt;synthèse!AQ$14+0.1),1,0)</f>
        <v>0</v>
      </c>
      <c r="AR25" s="148">
        <f>IF(AND('BLOC PM'!$K15&gt;synthèse!AR$14,'BLOC PM'!$K15&lt;synthèse!AR$14+0.1),1,0)</f>
        <v>0</v>
      </c>
      <c r="AS25" s="148">
        <f>IF(AND('BLOC PM'!$K15&gt;synthèse!AS$14,'BLOC PM'!$K15&lt;synthèse!AS$14+0.1),1,0)</f>
        <v>0</v>
      </c>
      <c r="AT25" s="148">
        <f>IF(AND('BLOC PM'!$K15&gt;synthèse!AT$14,'BLOC PM'!$K15&lt;synthèse!AT$14+0.1),1,0)</f>
        <v>0</v>
      </c>
      <c r="AU25" s="148">
        <f>IF(AND('BLOC PM'!$K15&gt;synthèse!AU$14,'BLOC PM'!$K15&lt;synthèse!AU$14+0.1),1,0)</f>
        <v>0</v>
      </c>
      <c r="AV25" s="148">
        <f>IF(AND('BLOC PM'!$K15&gt;synthèse!AV$14,'BLOC PM'!$K15&lt;synthèse!AV$14+0.1),1,0)</f>
        <v>0</v>
      </c>
      <c r="AW25" s="148">
        <f>IF(AND('BLOC PM'!$K15&gt;synthèse!AW$14,'BLOC PM'!$K15&lt;synthèse!AW$14+0.1),1,0)</f>
        <v>0</v>
      </c>
      <c r="AX25" s="148">
        <f>IF(AND('BLOC PM'!$K15&gt;synthèse!AX$14,'BLOC PM'!$K15&lt;synthèse!AX$14+0.1),1,0)</f>
        <v>0</v>
      </c>
      <c r="AY25" s="148">
        <f>IF(AND('BLOC PM'!$K15&gt;synthèse!AY$14,'BLOC PM'!$K15&lt;synthèse!AY$14+0.1),1,0)</f>
        <v>0</v>
      </c>
      <c r="AZ25" s="148">
        <f>IF(AND('BLOC PM'!$K15&gt;synthèse!AZ$14,'BLOC PM'!$K15&lt;synthèse!AZ$14+0.1),1,0)</f>
        <v>0</v>
      </c>
      <c r="BA25" s="148">
        <f>IF(AND('BLOC PM'!$K15&gt;synthèse!BA$14,'BLOC PM'!$K15&lt;synthèse!BA$14+0.1),1,0)</f>
        <v>0</v>
      </c>
      <c r="BB25" s="148">
        <f>IF(AND('BLOC PM'!$K15&gt;synthèse!BB$14,'BLOC PM'!$K15&lt;synthèse!BB$14+0.1),1,0)</f>
        <v>0</v>
      </c>
      <c r="BC25" s="148">
        <f>IF(AND('BLOC PM'!$K15&gt;synthèse!BC$14,'BLOC PM'!$K15&lt;synthèse!BC$14+0.1),1,0)</f>
        <v>0</v>
      </c>
      <c r="BD25" s="148">
        <f>IF(AND('BLOC PM'!$K15&gt;synthèse!BD$14,'BLOC PM'!$K15&lt;synthèse!BD$14+0.1),1,0)</f>
        <v>0</v>
      </c>
      <c r="BE25" s="148">
        <f>IF(AND('BLOC PM'!$K15&gt;synthèse!BE$14,'BLOC PM'!$K15&lt;synthèse!BE$14+0.1),1,0)</f>
        <v>0</v>
      </c>
      <c r="BF25" s="148">
        <f>IF(AND('BLOC PM'!$K15&gt;synthèse!BF$14,'BLOC PM'!$K15&lt;synthèse!BF$14+0.1),1,0)</f>
        <v>0</v>
      </c>
      <c r="BG25" s="148">
        <f>IF(AND('BLOC PM'!$K15&gt;synthèse!BG$14,'BLOC PM'!$K15&lt;synthèse!BG$14+0.1),1,0)</f>
        <v>0</v>
      </c>
      <c r="BH25" s="148">
        <f>IF(AND('BLOC PM'!$K15&gt;synthèse!BH$14,'BLOC PM'!$K15&lt;synthèse!BH$14+0.1),1,0)</f>
        <v>0</v>
      </c>
      <c r="BI25" s="148">
        <f>IF(AND('BLOC PM'!$K15&gt;synthèse!BI$14,'BLOC PM'!$K15&lt;synthèse!BI$14+0.1),1,0)</f>
        <v>0</v>
      </c>
      <c r="BJ25" s="148">
        <f>IF(AND('BLOC PM'!$K15&gt;synthèse!BJ$14,'BLOC PM'!$K15&lt;synthèse!BJ$14+0.1),1,0)</f>
        <v>0</v>
      </c>
      <c r="BK25" s="148">
        <f>IF(AND('BLOC PM'!$K15&gt;synthèse!BK$14,'BLOC PM'!$K15&lt;synthèse!BK$14+0.1),1,0)</f>
        <v>0</v>
      </c>
      <c r="BL25" s="148">
        <f>IF(AND('BLOC PM'!$K15&gt;synthèse!BL$14,'BLOC PM'!$K15&lt;synthèse!BL$14+0.1),1,0)</f>
        <v>0</v>
      </c>
      <c r="BM25" s="148">
        <f>IF(AND('BLOC PM'!$K15&gt;synthèse!BM$14,'BLOC PM'!$K15&lt;synthèse!BM$14+0.1),1,0)</f>
        <v>0</v>
      </c>
      <c r="BN25" s="148">
        <f>IF(AND('BLOC PM'!$K15&gt;synthèse!BN$14,'BLOC PM'!$K15&lt;synthèse!BN$14+0.1),1,0)</f>
        <v>0</v>
      </c>
      <c r="BO25" s="148">
        <f>IF(AND('BLOC PM'!$K15&gt;synthèse!BO$14,'BLOC PM'!$K15&lt;synthèse!BO$14+0.1),1,0)</f>
        <v>0</v>
      </c>
      <c r="BP25" s="148">
        <f>IF(AND('BLOC PM'!$K15&gt;synthèse!BP$14,'BLOC PM'!$K15&lt;synthèse!BP$14+0.1),1,0)</f>
        <v>0</v>
      </c>
      <c r="BQ25" s="148">
        <f>IF(AND('BLOC PM'!$K15&gt;synthèse!BQ$14,'BLOC PM'!$K15&lt;synthèse!BQ$14+0.1),1,0)</f>
        <v>0</v>
      </c>
      <c r="BR25" s="148">
        <f>IF(AND('BLOC PM'!$K15&gt;synthèse!BR$14,'BLOC PM'!$K15&lt;synthèse!BR$14+0.1),1,0)</f>
        <v>0</v>
      </c>
      <c r="BS25" s="148">
        <f>IF(AND('BLOC PM'!$K15&gt;synthèse!BS$14,'BLOC PM'!$K15&lt;synthèse!BS$14+0.1),1,0)</f>
        <v>0</v>
      </c>
      <c r="BT25" s="148">
        <f>IF(AND('BLOC PM'!$K15&gt;synthèse!BT$14,'BLOC PM'!$K15&lt;synthèse!BT$14+0.1),1,0)</f>
        <v>0</v>
      </c>
      <c r="BU25" s="148">
        <f>IF(AND('BLOC PM'!$K15&gt;synthèse!BU$14,'BLOC PM'!$K15&lt;synthèse!BU$14+0.1),1,0)</f>
        <v>0</v>
      </c>
      <c r="BV25" s="148">
        <f>IF(AND('BLOC PM'!$K15&gt;synthèse!BV$14,'BLOC PM'!$K15&lt;synthèse!BV$14+0.1),1,0)</f>
        <v>0</v>
      </c>
      <c r="BW25" s="148">
        <f>IF(AND('BLOC PM'!$K15&gt;synthèse!BW$14,'BLOC PM'!$K15&lt;synthèse!BW$14+0.1),1,0)</f>
        <v>0</v>
      </c>
      <c r="BX25" s="148">
        <f>IF(AND('BLOC PM'!$K15&gt;synthèse!BX$14,'BLOC PM'!$K15&lt;synthèse!BX$14+0.1),1,0)</f>
        <v>0</v>
      </c>
      <c r="BY25" s="148">
        <f>IF(AND('BLOC PM'!$K15&gt;synthèse!BY$14,'BLOC PM'!$K15&lt;synthèse!BY$14+0.1),1,0)</f>
        <v>0</v>
      </c>
      <c r="BZ25" s="148">
        <f>IF(AND('BLOC PM'!$K15&gt;synthèse!BZ$14,'BLOC PM'!$K15&lt;synthèse!BZ$14+0.1),1,0)</f>
        <v>0</v>
      </c>
      <c r="CA25" s="148">
        <f>IF(AND('BLOC PM'!$K15&gt;synthèse!CA$14,'BLOC PM'!$K15&lt;synthèse!CA$14+0.1),1,0)</f>
        <v>0</v>
      </c>
      <c r="CB25" s="148">
        <f>IF(AND('BLOC PM'!$K15&gt;synthèse!CB$14,'BLOC PM'!$K15&lt;synthèse!CB$14+0.1),1,0)</f>
        <v>0</v>
      </c>
      <c r="CC25" s="148">
        <f>IF(AND('BLOC PM'!$K15&gt;synthèse!CC$14,'BLOC PM'!$K15&lt;synthèse!CC$14+0.1),1,0)</f>
        <v>0</v>
      </c>
      <c r="CD25" s="148">
        <f>IF(AND('BLOC PM'!$K15&gt;synthèse!CD$14,'BLOC PM'!$K15&lt;synthèse!CD$14+0.1),1,0)</f>
        <v>0</v>
      </c>
      <c r="CE25" s="148">
        <f>IF(AND('BLOC PM'!$K15&gt;synthèse!CE$14,'BLOC PM'!$K15&lt;synthèse!CE$14+0.1),1,0)</f>
        <v>0</v>
      </c>
      <c r="CF25" s="148">
        <f>IF(AND('BLOC PM'!$K15&gt;synthèse!CF$14,'BLOC PM'!$K15&lt;synthèse!CF$14+0.1),1,0)</f>
        <v>0</v>
      </c>
      <c r="CG25" s="148">
        <f>IF(AND('BLOC PM'!$K15&gt;synthèse!CG$14,'BLOC PM'!$K15&lt;synthèse!CG$14+0.1),1,0)</f>
        <v>0</v>
      </c>
      <c r="CH25" s="148">
        <f>IF(AND('BLOC PM'!$K15&gt;synthèse!CH$14,'BLOC PM'!$K15&lt;synthèse!CH$14+0.1),1,0)</f>
        <v>0</v>
      </c>
      <c r="CI25" s="148">
        <f>IF(AND('BLOC PM'!$K15&gt;synthèse!CI$14,'BLOC PM'!$K15&lt;synthèse!CI$14+0.1),1,0)</f>
        <v>0</v>
      </c>
      <c r="CJ25" s="148">
        <f>IF(AND('BLOC PM'!$K15&gt;synthèse!CJ$14,'BLOC PM'!$K15&lt;synthèse!CJ$14+0.1),1,0)</f>
        <v>0</v>
      </c>
      <c r="CK25" s="148">
        <f>IF(AND('BLOC PM'!$K15&gt;synthèse!CK$14,'BLOC PM'!$K15&lt;synthèse!CK$14+0.1),1,0)</f>
        <v>0</v>
      </c>
      <c r="CM25" s="2">
        <f t="shared" si="6"/>
        <v>0</v>
      </c>
      <c r="CN25" s="2">
        <f t="shared" si="7"/>
        <v>0</v>
      </c>
      <c r="CO25" s="2">
        <f t="shared" si="8"/>
        <v>0</v>
      </c>
      <c r="CP25" s="2">
        <f t="shared" si="9"/>
        <v>0</v>
      </c>
      <c r="CQ25" s="2">
        <f t="shared" si="10"/>
        <v>0</v>
      </c>
      <c r="CR25" s="2">
        <f t="shared" si="11"/>
        <v>0</v>
      </c>
      <c r="CS25" s="2">
        <f t="shared" si="12"/>
        <v>0</v>
      </c>
      <c r="CT25" s="2">
        <f t="shared" si="13"/>
        <v>0</v>
      </c>
      <c r="CU25" s="2">
        <f t="shared" si="14"/>
        <v>0</v>
      </c>
      <c r="CV25" s="2">
        <f t="shared" si="15"/>
        <v>0</v>
      </c>
      <c r="CW25" s="2">
        <f t="shared" si="16"/>
        <v>0</v>
      </c>
      <c r="CX25" s="2">
        <f t="shared" si="17"/>
        <v>0</v>
      </c>
      <c r="CY25" s="2">
        <f t="shared" si="18"/>
        <v>0</v>
      </c>
      <c r="CZ25" s="2">
        <f t="shared" si="19"/>
        <v>0</v>
      </c>
      <c r="DA25" s="2">
        <f t="shared" si="20"/>
        <v>0</v>
      </c>
      <c r="DB25" s="2">
        <f t="shared" si="21"/>
        <v>0</v>
      </c>
      <c r="DC25" s="2">
        <f t="shared" si="22"/>
        <v>0</v>
      </c>
      <c r="DD25" s="2">
        <f t="shared" si="23"/>
        <v>0</v>
      </c>
      <c r="DE25" s="2">
        <f t="shared" si="24"/>
        <v>0</v>
      </c>
      <c r="DF25" s="2">
        <f t="shared" si="25"/>
        <v>0</v>
      </c>
      <c r="DG25" s="2">
        <f t="shared" si="26"/>
        <v>0</v>
      </c>
      <c r="DH25" s="2">
        <f t="shared" si="27"/>
        <v>0</v>
      </c>
      <c r="DI25" s="2">
        <f t="shared" si="28"/>
        <v>0</v>
      </c>
      <c r="DJ25" s="2">
        <f t="shared" si="29"/>
        <v>0</v>
      </c>
      <c r="DK25" s="2">
        <f t="shared" si="30"/>
        <v>0</v>
      </c>
      <c r="DL25" s="2">
        <f t="shared" si="31"/>
        <v>0</v>
      </c>
      <c r="DM25" s="2">
        <f t="shared" si="32"/>
        <v>0</v>
      </c>
      <c r="DN25" s="2">
        <f t="shared" si="33"/>
        <v>0</v>
      </c>
      <c r="DO25" s="2">
        <f t="shared" si="34"/>
        <v>0</v>
      </c>
      <c r="DP25" s="2">
        <f t="shared" si="35"/>
        <v>0</v>
      </c>
      <c r="DQ25" s="2">
        <f t="shared" si="36"/>
        <v>0</v>
      </c>
      <c r="DR25" s="2">
        <f t="shared" si="37"/>
        <v>0</v>
      </c>
      <c r="DS25" s="2">
        <f t="shared" si="38"/>
        <v>0</v>
      </c>
      <c r="DT25" s="2">
        <f t="shared" si="39"/>
        <v>0</v>
      </c>
      <c r="DU25" s="2">
        <f t="shared" si="40"/>
        <v>0</v>
      </c>
      <c r="DV25" s="2">
        <f t="shared" si="41"/>
        <v>0</v>
      </c>
      <c r="DW25" s="2">
        <f t="shared" si="42"/>
        <v>0</v>
      </c>
      <c r="DX25" s="2">
        <f t="shared" si="43"/>
        <v>0</v>
      </c>
      <c r="DY25" s="2">
        <f t="shared" si="44"/>
        <v>0</v>
      </c>
      <c r="DZ25" s="2">
        <f t="shared" si="45"/>
        <v>0</v>
      </c>
      <c r="EA25" s="2">
        <f t="shared" si="46"/>
        <v>0</v>
      </c>
      <c r="EB25" s="2">
        <f t="shared" si="47"/>
        <v>0</v>
      </c>
      <c r="EC25" s="2">
        <f t="shared" si="48"/>
        <v>0</v>
      </c>
      <c r="ED25" s="2">
        <f t="shared" si="49"/>
        <v>0</v>
      </c>
      <c r="EE25" s="2">
        <f t="shared" si="50"/>
        <v>0</v>
      </c>
      <c r="EF25" s="2">
        <f t="shared" si="51"/>
        <v>0</v>
      </c>
      <c r="EG25" s="2">
        <f t="shared" si="52"/>
        <v>0</v>
      </c>
      <c r="EH25" s="2">
        <f t="shared" si="53"/>
        <v>0</v>
      </c>
      <c r="EI25" s="2">
        <f t="shared" si="54"/>
        <v>0</v>
      </c>
      <c r="EJ25" s="2">
        <f t="shared" si="54"/>
        <v>0</v>
      </c>
      <c r="EK25" s="2">
        <f t="shared" si="54"/>
        <v>0</v>
      </c>
      <c r="EL25" s="2">
        <f t="shared" si="54"/>
        <v>0</v>
      </c>
      <c r="EM25" s="2">
        <f t="shared" si="54"/>
        <v>0</v>
      </c>
      <c r="EN25" s="2">
        <f t="shared" si="54"/>
        <v>0</v>
      </c>
      <c r="EO25" s="2">
        <f t="shared" si="54"/>
        <v>0</v>
      </c>
      <c r="EP25" s="2">
        <f t="shared" si="54"/>
        <v>0</v>
      </c>
      <c r="ES25" s="227" t="s">
        <v>63</v>
      </c>
      <c r="ET25" s="180" t="s">
        <v>41</v>
      </c>
      <c r="EU25" s="179">
        <f t="shared" si="4"/>
        <v>55.435582822085891</v>
      </c>
      <c r="EV25" s="267" t="e">
        <f t="shared" si="55"/>
        <v>#VALUE!</v>
      </c>
      <c r="EW25" s="285" t="e">
        <f t="shared" si="56"/>
        <v>#VALUE!</v>
      </c>
      <c r="EX25" s="253"/>
      <c r="EY25" s="253"/>
      <c r="EZ25" s="7"/>
      <c r="FC25" s="227"/>
      <c r="FD25" s="126"/>
      <c r="FE25" s="179"/>
    </row>
    <row r="26" spans="1:161" ht="16.5" x14ac:dyDescent="0.25">
      <c r="A26" s="71" t="s">
        <v>126</v>
      </c>
      <c r="B26" s="72" t="s">
        <v>132</v>
      </c>
      <c r="C26" s="111">
        <f>SUMIF($W$15:$W$143,B26,$Q$15:$Q$143)</f>
        <v>0</v>
      </c>
      <c r="D26" s="135"/>
      <c r="E26" s="74">
        <f>SUMIF($W$15:$W$143,B26,$R$15:$R$143)</f>
        <v>0</v>
      </c>
      <c r="F26" s="88" t="str">
        <f>IF(C26&lt;&gt;0,E26/C26,"-")</f>
        <v>-</v>
      </c>
      <c r="G26" s="136">
        <v>0.61759185886474544</v>
      </c>
      <c r="H26" s="61"/>
      <c r="I26" s="142"/>
      <c r="K26" s="61"/>
      <c r="L26" s="66"/>
      <c r="M26" s="9">
        <f>IF('BLOC PM'!A16&lt;&gt;"",'BLOC PM'!A16,"")</f>
        <v>16</v>
      </c>
      <c r="N26" s="9">
        <f>IF(AND('BLOC PM'!A16&lt;&gt;"",'BLOC PM'!N16&lt;&gt;"*Non mis en vente"),1,0)</f>
        <v>1</v>
      </c>
      <c r="O26" s="9">
        <f>IF(OR('BLOC PM'!E16="CR",'BLOC PM'!E16="CE"),1,0)</f>
        <v>0</v>
      </c>
      <c r="P26" s="9">
        <f>IF(AND('BLOC PM'!N16&lt;&gt;"*RETIRE",'BLOC PM'!N16&lt;&gt;"*PAS D'OFFRE",'BLOC PM'!N16&lt;&gt;""),1,0)</f>
        <v>1</v>
      </c>
      <c r="Q26" s="10">
        <f>'BLOC PM'!I16</f>
        <v>465</v>
      </c>
      <c r="R26" s="10">
        <f t="shared" si="57"/>
        <v>465</v>
      </c>
      <c r="S26" s="10">
        <f>'BLOC PM'!L16</f>
        <v>22940</v>
      </c>
      <c r="T26" s="10">
        <f t="shared" si="58"/>
        <v>22940</v>
      </c>
      <c r="U26" s="10">
        <f>'BLOC PM'!O16</f>
        <v>8</v>
      </c>
      <c r="V26" s="10">
        <f t="shared" si="59"/>
        <v>8</v>
      </c>
      <c r="W26" s="10" t="str">
        <f>'BLOC PM'!B16</f>
        <v>Privée</v>
      </c>
      <c r="X26" s="7"/>
      <c r="Y26" s="2">
        <f>+'UP PM'!A17</f>
        <v>24</v>
      </c>
      <c r="Z26" s="2">
        <f>IF(AND('UP PM'!A17&lt;&gt;"",'UP PM'!N17&lt;&gt;"*Non mis en vente"),1,0)</f>
        <v>1</v>
      </c>
      <c r="AA26" s="2">
        <f>IF(AND('UP PM'!N17&lt;&gt;"*RETIRE",'UP PM'!N17&lt;&gt;"*PAS D'OFFRE",'UP PM'!N17&lt;&gt;""),1,0)</f>
        <v>1</v>
      </c>
      <c r="AB26" s="10">
        <f>+'UP PM'!G17</f>
        <v>600</v>
      </c>
      <c r="AC26" s="2">
        <f t="shared" si="5"/>
        <v>600</v>
      </c>
      <c r="AD26" s="2" t="str">
        <f>'UP PM'!B17</f>
        <v>Privée</v>
      </c>
      <c r="AE26" s="7"/>
      <c r="AF26" s="154"/>
      <c r="AG26" s="9">
        <f>IF('BLOC PM'!A16&lt;&gt;"",'BLOC PM'!A16,"")</f>
        <v>16</v>
      </c>
      <c r="AH26" s="148">
        <f>IF(AND('BLOC PM'!$K16&gt;synthèse!AH$14,'BLOC PM'!$K16&lt;synthèse!AH$14+0.1),1,0)</f>
        <v>0</v>
      </c>
      <c r="AI26" s="148">
        <f>IF(AND('BLOC PM'!$K16&gt;synthèse!AI$14,'BLOC PM'!$K16&lt;synthèse!AI$14+0.1),1,0)</f>
        <v>0</v>
      </c>
      <c r="AJ26" s="148">
        <f>IF(AND('BLOC PM'!$K16&gt;synthèse!AJ$14,'BLOC PM'!$K16&lt;synthèse!AJ$14+0.1),1,0)</f>
        <v>0</v>
      </c>
      <c r="AK26" s="148">
        <f>IF(AND('BLOC PM'!$K16&gt;synthèse!AK$14,'BLOC PM'!$K16&lt;synthèse!AK$14+0.1),1,0)</f>
        <v>0</v>
      </c>
      <c r="AL26" s="148">
        <f>IF(AND('BLOC PM'!$K16&gt;synthèse!AL$14,'BLOC PM'!$K16&lt;synthèse!AL$14+0.1),1,0)</f>
        <v>0</v>
      </c>
      <c r="AM26" s="148">
        <f>IF(AND('BLOC PM'!$K16&gt;synthèse!AM$14,'BLOC PM'!$K16&lt;synthèse!AM$14+0.1),1,0)</f>
        <v>0</v>
      </c>
      <c r="AN26" s="148">
        <f>IF(AND('BLOC PM'!$K16&gt;synthèse!AN$14,'BLOC PM'!$K16&lt;synthèse!AN$14+0.1),1,0)</f>
        <v>1</v>
      </c>
      <c r="AO26" s="148">
        <f>IF(AND('BLOC PM'!$K16&gt;synthèse!AO$14,'BLOC PM'!$K16&lt;synthèse!AO$14+0.1),1,0)</f>
        <v>0</v>
      </c>
      <c r="AP26" s="148">
        <f>IF(AND('BLOC PM'!$K16&gt;synthèse!AP$14,'BLOC PM'!$K16&lt;synthèse!AP$14+0.1),1,0)</f>
        <v>0</v>
      </c>
      <c r="AQ26" s="148">
        <f>IF(AND('BLOC PM'!$K16&gt;synthèse!AQ$14,'BLOC PM'!$K16&lt;synthèse!AQ$14+0.1),1,0)</f>
        <v>0</v>
      </c>
      <c r="AR26" s="148">
        <f>IF(AND('BLOC PM'!$K16&gt;synthèse!AR$14,'BLOC PM'!$K16&lt;synthèse!AR$14+0.1),1,0)</f>
        <v>0</v>
      </c>
      <c r="AS26" s="148">
        <f>IF(AND('BLOC PM'!$K16&gt;synthèse!AS$14,'BLOC PM'!$K16&lt;synthèse!AS$14+0.1),1,0)</f>
        <v>0</v>
      </c>
      <c r="AT26" s="148">
        <f>IF(AND('BLOC PM'!$K16&gt;synthèse!AT$14,'BLOC PM'!$K16&lt;synthèse!AT$14+0.1),1,0)</f>
        <v>0</v>
      </c>
      <c r="AU26" s="148">
        <f>IF(AND('BLOC PM'!$K16&gt;synthèse!AU$14,'BLOC PM'!$K16&lt;synthèse!AU$14+0.1),1,0)</f>
        <v>0</v>
      </c>
      <c r="AV26" s="148">
        <f>IF(AND('BLOC PM'!$K16&gt;synthèse!AV$14,'BLOC PM'!$K16&lt;synthèse!AV$14+0.1),1,0)</f>
        <v>0</v>
      </c>
      <c r="AW26" s="148">
        <f>IF(AND('BLOC PM'!$K16&gt;synthèse!AW$14,'BLOC PM'!$K16&lt;synthèse!AW$14+0.1),1,0)</f>
        <v>0</v>
      </c>
      <c r="AX26" s="148">
        <f>IF(AND('BLOC PM'!$K16&gt;synthèse!AX$14,'BLOC PM'!$K16&lt;synthèse!AX$14+0.1),1,0)</f>
        <v>0</v>
      </c>
      <c r="AY26" s="148">
        <f>IF(AND('BLOC PM'!$K16&gt;synthèse!AY$14,'BLOC PM'!$K16&lt;synthèse!AY$14+0.1),1,0)</f>
        <v>0</v>
      </c>
      <c r="AZ26" s="148">
        <f>IF(AND('BLOC PM'!$K16&gt;synthèse!AZ$14,'BLOC PM'!$K16&lt;synthèse!AZ$14+0.1),1,0)</f>
        <v>0</v>
      </c>
      <c r="BA26" s="148">
        <f>IF(AND('BLOC PM'!$K16&gt;synthèse!BA$14,'BLOC PM'!$K16&lt;synthèse!BA$14+0.1),1,0)</f>
        <v>0</v>
      </c>
      <c r="BB26" s="148">
        <f>IF(AND('BLOC PM'!$K16&gt;synthèse!BB$14,'BLOC PM'!$K16&lt;synthèse!BB$14+0.1),1,0)</f>
        <v>0</v>
      </c>
      <c r="BC26" s="148">
        <f>IF(AND('BLOC PM'!$K16&gt;synthèse!BC$14,'BLOC PM'!$K16&lt;synthèse!BC$14+0.1),1,0)</f>
        <v>0</v>
      </c>
      <c r="BD26" s="148">
        <f>IF(AND('BLOC PM'!$K16&gt;synthèse!BD$14,'BLOC PM'!$K16&lt;synthèse!BD$14+0.1),1,0)</f>
        <v>0</v>
      </c>
      <c r="BE26" s="148">
        <f>IF(AND('BLOC PM'!$K16&gt;synthèse!BE$14,'BLOC PM'!$K16&lt;synthèse!BE$14+0.1),1,0)</f>
        <v>0</v>
      </c>
      <c r="BF26" s="148">
        <f>IF(AND('BLOC PM'!$K16&gt;synthèse!BF$14,'BLOC PM'!$K16&lt;synthèse!BF$14+0.1),1,0)</f>
        <v>0</v>
      </c>
      <c r="BG26" s="148">
        <f>IF(AND('BLOC PM'!$K16&gt;synthèse!BG$14,'BLOC PM'!$K16&lt;synthèse!BG$14+0.1),1,0)</f>
        <v>0</v>
      </c>
      <c r="BH26" s="148">
        <f>IF(AND('BLOC PM'!$K16&gt;synthèse!BH$14,'BLOC PM'!$K16&lt;synthèse!BH$14+0.1),1,0)</f>
        <v>0</v>
      </c>
      <c r="BI26" s="148">
        <f>IF(AND('BLOC PM'!$K16&gt;synthèse!BI$14,'BLOC PM'!$K16&lt;synthèse!BI$14+0.1),1,0)</f>
        <v>0</v>
      </c>
      <c r="BJ26" s="148">
        <f>IF(AND('BLOC PM'!$K16&gt;synthèse!BJ$14,'BLOC PM'!$K16&lt;synthèse!BJ$14+0.1),1,0)</f>
        <v>0</v>
      </c>
      <c r="BK26" s="148">
        <f>IF(AND('BLOC PM'!$K16&gt;synthèse!BK$14,'BLOC PM'!$K16&lt;synthèse!BK$14+0.1),1,0)</f>
        <v>0</v>
      </c>
      <c r="BL26" s="148">
        <f>IF(AND('BLOC PM'!$K16&gt;synthèse!BL$14,'BLOC PM'!$K16&lt;synthèse!BL$14+0.1),1,0)</f>
        <v>0</v>
      </c>
      <c r="BM26" s="148">
        <f>IF(AND('BLOC PM'!$K16&gt;synthèse!BM$14,'BLOC PM'!$K16&lt;synthèse!BM$14+0.1),1,0)</f>
        <v>0</v>
      </c>
      <c r="BN26" s="148">
        <f>IF(AND('BLOC PM'!$K16&gt;synthèse!BN$14,'BLOC PM'!$K16&lt;synthèse!BN$14+0.1),1,0)</f>
        <v>0</v>
      </c>
      <c r="BO26" s="148">
        <f>IF(AND('BLOC PM'!$K16&gt;synthèse!BO$14,'BLOC PM'!$K16&lt;synthèse!BO$14+0.1),1,0)</f>
        <v>0</v>
      </c>
      <c r="BP26" s="148">
        <f>IF(AND('BLOC PM'!$K16&gt;synthèse!BP$14,'BLOC PM'!$K16&lt;synthèse!BP$14+0.1),1,0)</f>
        <v>0</v>
      </c>
      <c r="BQ26" s="148">
        <f>IF(AND('BLOC PM'!$K16&gt;synthèse!BQ$14,'BLOC PM'!$K16&lt;synthèse!BQ$14+0.1),1,0)</f>
        <v>0</v>
      </c>
      <c r="BR26" s="148">
        <f>IF(AND('BLOC PM'!$K16&gt;synthèse!BR$14,'BLOC PM'!$K16&lt;synthèse!BR$14+0.1),1,0)</f>
        <v>0</v>
      </c>
      <c r="BS26" s="148">
        <f>IF(AND('BLOC PM'!$K16&gt;synthèse!BS$14,'BLOC PM'!$K16&lt;synthèse!BS$14+0.1),1,0)</f>
        <v>0</v>
      </c>
      <c r="BT26" s="148">
        <f>IF(AND('BLOC PM'!$K16&gt;synthèse!BT$14,'BLOC PM'!$K16&lt;synthèse!BT$14+0.1),1,0)</f>
        <v>0</v>
      </c>
      <c r="BU26" s="148">
        <f>IF(AND('BLOC PM'!$K16&gt;synthèse!BU$14,'BLOC PM'!$K16&lt;synthèse!BU$14+0.1),1,0)</f>
        <v>0</v>
      </c>
      <c r="BV26" s="148">
        <f>IF(AND('BLOC PM'!$K16&gt;synthèse!BV$14,'BLOC PM'!$K16&lt;synthèse!BV$14+0.1),1,0)</f>
        <v>0</v>
      </c>
      <c r="BW26" s="148">
        <f>IF(AND('BLOC PM'!$K16&gt;synthèse!BW$14,'BLOC PM'!$K16&lt;synthèse!BW$14+0.1),1,0)</f>
        <v>0</v>
      </c>
      <c r="BX26" s="148">
        <f>IF(AND('BLOC PM'!$K16&gt;synthèse!BX$14,'BLOC PM'!$K16&lt;synthèse!BX$14+0.1),1,0)</f>
        <v>0</v>
      </c>
      <c r="BY26" s="148">
        <f>IF(AND('BLOC PM'!$K16&gt;synthèse!BY$14,'BLOC PM'!$K16&lt;synthèse!BY$14+0.1),1,0)</f>
        <v>0</v>
      </c>
      <c r="BZ26" s="148">
        <f>IF(AND('BLOC PM'!$K16&gt;synthèse!BZ$14,'BLOC PM'!$K16&lt;synthèse!BZ$14+0.1),1,0)</f>
        <v>0</v>
      </c>
      <c r="CA26" s="148">
        <f>IF(AND('BLOC PM'!$K16&gt;synthèse!CA$14,'BLOC PM'!$K16&lt;synthèse!CA$14+0.1),1,0)</f>
        <v>0</v>
      </c>
      <c r="CB26" s="148">
        <f>IF(AND('BLOC PM'!$K16&gt;synthèse!CB$14,'BLOC PM'!$K16&lt;synthèse!CB$14+0.1),1,0)</f>
        <v>0</v>
      </c>
      <c r="CC26" s="148">
        <f>IF(AND('BLOC PM'!$K16&gt;synthèse!CC$14,'BLOC PM'!$K16&lt;synthèse!CC$14+0.1),1,0)</f>
        <v>0</v>
      </c>
      <c r="CD26" s="148">
        <f>IF(AND('BLOC PM'!$K16&gt;synthèse!CD$14,'BLOC PM'!$K16&lt;synthèse!CD$14+0.1),1,0)</f>
        <v>0</v>
      </c>
      <c r="CE26" s="148">
        <f>IF(AND('BLOC PM'!$K16&gt;synthèse!CE$14,'BLOC PM'!$K16&lt;synthèse!CE$14+0.1),1,0)</f>
        <v>0</v>
      </c>
      <c r="CF26" s="148">
        <f>IF(AND('BLOC PM'!$K16&gt;synthèse!CF$14,'BLOC PM'!$K16&lt;synthèse!CF$14+0.1),1,0)</f>
        <v>0</v>
      </c>
      <c r="CG26" s="148">
        <f>IF(AND('BLOC PM'!$K16&gt;synthèse!CG$14,'BLOC PM'!$K16&lt;synthèse!CG$14+0.1),1,0)</f>
        <v>0</v>
      </c>
      <c r="CH26" s="148">
        <f>IF(AND('BLOC PM'!$K16&gt;synthèse!CH$14,'BLOC PM'!$K16&lt;synthèse!CH$14+0.1),1,0)</f>
        <v>0</v>
      </c>
      <c r="CI26" s="148">
        <f>IF(AND('BLOC PM'!$K16&gt;synthèse!CI$14,'BLOC PM'!$K16&lt;synthèse!CI$14+0.1),1,0)</f>
        <v>0</v>
      </c>
      <c r="CJ26" s="148">
        <f>IF(AND('BLOC PM'!$K16&gt;synthèse!CJ$14,'BLOC PM'!$K16&lt;synthèse!CJ$14+0.1),1,0)</f>
        <v>0</v>
      </c>
      <c r="CK26" s="148">
        <f>IF(AND('BLOC PM'!$K16&gt;synthèse!CK$14,'BLOC PM'!$K16&lt;synthèse!CK$14+0.1),1,0)</f>
        <v>0</v>
      </c>
      <c r="CM26" s="2">
        <f t="shared" si="6"/>
        <v>0</v>
      </c>
      <c r="CN26" s="2">
        <f t="shared" si="7"/>
        <v>0</v>
      </c>
      <c r="CO26" s="2">
        <f t="shared" si="8"/>
        <v>0</v>
      </c>
      <c r="CP26" s="2">
        <f t="shared" si="9"/>
        <v>0</v>
      </c>
      <c r="CQ26" s="2">
        <f t="shared" si="10"/>
        <v>0</v>
      </c>
      <c r="CR26" s="2">
        <f t="shared" si="11"/>
        <v>0</v>
      </c>
      <c r="CS26" s="2">
        <f t="shared" si="12"/>
        <v>0</v>
      </c>
      <c r="CT26" s="2">
        <f t="shared" si="13"/>
        <v>0</v>
      </c>
      <c r="CU26" s="2">
        <f t="shared" si="14"/>
        <v>0</v>
      </c>
      <c r="CV26" s="2">
        <f t="shared" si="15"/>
        <v>0</v>
      </c>
      <c r="CW26" s="2">
        <f t="shared" si="16"/>
        <v>0</v>
      </c>
      <c r="CX26" s="2">
        <f t="shared" si="17"/>
        <v>0</v>
      </c>
      <c r="CY26" s="2">
        <f t="shared" si="18"/>
        <v>0</v>
      </c>
      <c r="CZ26" s="2">
        <f t="shared" si="19"/>
        <v>0</v>
      </c>
      <c r="DA26" s="2">
        <f t="shared" si="20"/>
        <v>0</v>
      </c>
      <c r="DB26" s="2">
        <f t="shared" si="21"/>
        <v>0</v>
      </c>
      <c r="DC26" s="2">
        <f t="shared" si="22"/>
        <v>0</v>
      </c>
      <c r="DD26" s="2">
        <f t="shared" si="23"/>
        <v>0</v>
      </c>
      <c r="DE26" s="2">
        <f t="shared" si="24"/>
        <v>0</v>
      </c>
      <c r="DF26" s="2">
        <f t="shared" si="25"/>
        <v>0</v>
      </c>
      <c r="DG26" s="2">
        <f t="shared" si="26"/>
        <v>0</v>
      </c>
      <c r="DH26" s="2">
        <f t="shared" si="27"/>
        <v>0</v>
      </c>
      <c r="DI26" s="2">
        <f t="shared" si="28"/>
        <v>0</v>
      </c>
      <c r="DJ26" s="2">
        <f t="shared" si="29"/>
        <v>0</v>
      </c>
      <c r="DK26" s="2">
        <f t="shared" si="30"/>
        <v>0</v>
      </c>
      <c r="DL26" s="2">
        <f t="shared" si="31"/>
        <v>0</v>
      </c>
      <c r="DM26" s="2">
        <f t="shared" si="32"/>
        <v>0</v>
      </c>
      <c r="DN26" s="2">
        <f t="shared" si="33"/>
        <v>0</v>
      </c>
      <c r="DO26" s="2">
        <f t="shared" si="34"/>
        <v>0</v>
      </c>
      <c r="DP26" s="2">
        <f t="shared" si="35"/>
        <v>0</v>
      </c>
      <c r="DQ26" s="2">
        <f t="shared" si="36"/>
        <v>0</v>
      </c>
      <c r="DR26" s="2">
        <f t="shared" si="37"/>
        <v>0</v>
      </c>
      <c r="DS26" s="2">
        <f t="shared" si="38"/>
        <v>0</v>
      </c>
      <c r="DT26" s="2">
        <f t="shared" si="39"/>
        <v>0</v>
      </c>
      <c r="DU26" s="2">
        <f t="shared" si="40"/>
        <v>0</v>
      </c>
      <c r="DV26" s="2">
        <f t="shared" si="41"/>
        <v>0</v>
      </c>
      <c r="DW26" s="2">
        <f t="shared" si="42"/>
        <v>0</v>
      </c>
      <c r="DX26" s="2">
        <f t="shared" si="43"/>
        <v>0</v>
      </c>
      <c r="DY26" s="2">
        <f t="shared" si="44"/>
        <v>0</v>
      </c>
      <c r="DZ26" s="2">
        <f t="shared" si="45"/>
        <v>0</v>
      </c>
      <c r="EA26" s="2">
        <f t="shared" si="46"/>
        <v>0</v>
      </c>
      <c r="EB26" s="2">
        <f t="shared" si="47"/>
        <v>0</v>
      </c>
      <c r="EC26" s="2">
        <f t="shared" si="48"/>
        <v>0</v>
      </c>
      <c r="ED26" s="2">
        <f t="shared" si="49"/>
        <v>0</v>
      </c>
      <c r="EE26" s="2">
        <f t="shared" si="50"/>
        <v>0</v>
      </c>
      <c r="EF26" s="2">
        <f t="shared" si="51"/>
        <v>0</v>
      </c>
      <c r="EG26" s="2">
        <f t="shared" si="52"/>
        <v>0</v>
      </c>
      <c r="EH26" s="2">
        <f t="shared" si="53"/>
        <v>0</v>
      </c>
      <c r="EI26" s="2">
        <f t="shared" si="54"/>
        <v>0</v>
      </c>
      <c r="EJ26" s="2">
        <f t="shared" si="54"/>
        <v>0</v>
      </c>
      <c r="EK26" s="2">
        <f t="shared" si="54"/>
        <v>0</v>
      </c>
      <c r="EL26" s="2">
        <f t="shared" si="54"/>
        <v>0</v>
      </c>
      <c r="EM26" s="2">
        <f t="shared" si="54"/>
        <v>0</v>
      </c>
      <c r="EN26" s="2">
        <f t="shared" si="54"/>
        <v>0</v>
      </c>
      <c r="EO26" s="2">
        <f t="shared" si="54"/>
        <v>0</v>
      </c>
      <c r="EP26" s="2">
        <f t="shared" si="54"/>
        <v>0</v>
      </c>
      <c r="ES26" s="227" t="s">
        <v>64</v>
      </c>
      <c r="ET26" s="179">
        <v>48.066972106185148</v>
      </c>
      <c r="EU26" s="179">
        <f t="shared" si="4"/>
        <v>58.701854493580598</v>
      </c>
      <c r="EV26" s="267">
        <f t="shared" si="55"/>
        <v>1.2212513483042335</v>
      </c>
      <c r="EW26" s="285">
        <f t="shared" si="56"/>
        <v>0.22125134830423357</v>
      </c>
      <c r="EX26" s="253"/>
      <c r="EY26" s="253"/>
      <c r="EZ26" s="7"/>
      <c r="FC26" s="227"/>
      <c r="FD26" s="126"/>
      <c r="FE26" s="179"/>
    </row>
    <row r="27" spans="1:161" ht="16.5" x14ac:dyDescent="0.25">
      <c r="A27" s="71" t="s">
        <v>126</v>
      </c>
      <c r="B27" s="72" t="s">
        <v>133</v>
      </c>
      <c r="C27" s="111">
        <f t="shared" si="61"/>
        <v>0</v>
      </c>
      <c r="D27" s="135"/>
      <c r="E27" s="74">
        <v>0</v>
      </c>
      <c r="F27" s="88" t="str">
        <f>IF(C27&lt;&gt;0,#REF!/C27,"-")</f>
        <v>-</v>
      </c>
      <c r="G27" s="136" t="s">
        <v>129</v>
      </c>
      <c r="H27" s="61"/>
      <c r="I27" s="61"/>
      <c r="J27" s="61"/>
      <c r="K27" s="61"/>
      <c r="L27" s="66"/>
      <c r="M27" s="9">
        <f>IF('BLOC PM'!A17&lt;&gt;"",'BLOC PM'!A17,"")</f>
        <v>17</v>
      </c>
      <c r="N27" s="9">
        <f>IF(AND('BLOC PM'!A17&lt;&gt;"",'BLOC PM'!N17&lt;&gt;"*Non mis en vente"),1,0)</f>
        <v>1</v>
      </c>
      <c r="O27" s="9">
        <f>IF(OR('BLOC PM'!E17="CR",'BLOC PM'!E17="CE"),1,0)</f>
        <v>1</v>
      </c>
      <c r="P27" s="9">
        <f>IF(AND('BLOC PM'!N17&lt;&gt;"*RETIRE",'BLOC PM'!N17&lt;&gt;"*PAS D'OFFRE",'BLOC PM'!N17&lt;&gt;""),1,0)</f>
        <v>1</v>
      </c>
      <c r="Q27" s="10">
        <f>'BLOC PM'!I17</f>
        <v>2189</v>
      </c>
      <c r="R27" s="10">
        <f t="shared" si="57"/>
        <v>2189</v>
      </c>
      <c r="S27" s="10">
        <f>'BLOC PM'!L17</f>
        <v>133600</v>
      </c>
      <c r="T27" s="10">
        <f t="shared" si="58"/>
        <v>133600</v>
      </c>
      <c r="U27" s="10">
        <f>'BLOC PM'!O17</f>
        <v>7</v>
      </c>
      <c r="V27" s="10">
        <f t="shared" si="59"/>
        <v>7</v>
      </c>
      <c r="W27" s="10" t="str">
        <f>'BLOC PM'!B17</f>
        <v>Privée</v>
      </c>
      <c r="X27" s="7"/>
      <c r="Y27" s="2">
        <f>+'UP PM'!A18</f>
        <v>25</v>
      </c>
      <c r="Z27" s="2">
        <f>IF(AND('UP PM'!A18&lt;&gt;"",'UP PM'!N18&lt;&gt;"*Non mis en vente"),1,0)</f>
        <v>1</v>
      </c>
      <c r="AA27" s="2">
        <f>IF(AND('UP PM'!N18&lt;&gt;"*RETIRE",'UP PM'!N18&lt;&gt;"*PAS D'OFFRE",'UP PM'!N18&lt;&gt;""),1,0)</f>
        <v>1</v>
      </c>
      <c r="AB27" s="10">
        <f>+'UP PM'!G18</f>
        <v>1700</v>
      </c>
      <c r="AC27" s="2">
        <f t="shared" si="5"/>
        <v>1700</v>
      </c>
      <c r="AD27" s="2" t="str">
        <f>'UP PM'!B18</f>
        <v>Privée</v>
      </c>
      <c r="AE27" s="7"/>
      <c r="AF27" s="154"/>
      <c r="AG27" s="9">
        <f>IF('BLOC PM'!A17&lt;&gt;"",'BLOC PM'!A17,"")</f>
        <v>17</v>
      </c>
      <c r="AH27" s="148">
        <f>IF(AND('BLOC PM'!$K17&gt;synthèse!AH$14,'BLOC PM'!$K17&lt;synthèse!AH$14+0.1),1,0)</f>
        <v>0</v>
      </c>
      <c r="AI27" s="148">
        <f>IF(AND('BLOC PM'!$K17&gt;synthèse!AI$14,'BLOC PM'!$K17&lt;synthèse!AI$14+0.1),1,0)</f>
        <v>0</v>
      </c>
      <c r="AJ27" s="148">
        <f>IF(AND('BLOC PM'!$K17&gt;synthèse!AJ$14,'BLOC PM'!$K17&lt;synthèse!AJ$14+0.1),1,0)</f>
        <v>0</v>
      </c>
      <c r="AK27" s="148">
        <f>IF(AND('BLOC PM'!$K17&gt;synthèse!AK$14,'BLOC PM'!$K17&lt;synthèse!AK$14+0.1),1,0)</f>
        <v>0</v>
      </c>
      <c r="AL27" s="148">
        <f>IF(AND('BLOC PM'!$K17&gt;synthèse!AL$14,'BLOC PM'!$K17&lt;synthèse!AL$14+0.1),1,0)</f>
        <v>0</v>
      </c>
      <c r="AM27" s="148">
        <f>IF(AND('BLOC PM'!$K17&gt;synthèse!AM$14,'BLOC PM'!$K17&lt;synthèse!AM$14+0.1),1,0)</f>
        <v>0</v>
      </c>
      <c r="AN27" s="148">
        <f>IF(AND('BLOC PM'!$K17&gt;synthèse!AN$14,'BLOC PM'!$K17&lt;synthèse!AN$14+0.1),1,0)</f>
        <v>0</v>
      </c>
      <c r="AO27" s="148">
        <f>IF(AND('BLOC PM'!$K17&gt;synthèse!AO$14,'BLOC PM'!$K17&lt;synthèse!AO$14+0.1),1,0)</f>
        <v>0</v>
      </c>
      <c r="AP27" s="148">
        <f>IF(AND('BLOC PM'!$K17&gt;synthèse!AP$14,'BLOC PM'!$K17&lt;synthèse!AP$14+0.1),1,0)</f>
        <v>0</v>
      </c>
      <c r="AQ27" s="148">
        <f>IF(AND('BLOC PM'!$K17&gt;synthèse!AQ$14,'BLOC PM'!$K17&lt;synthèse!AQ$14+0.1),1,0)</f>
        <v>0</v>
      </c>
      <c r="AR27" s="148">
        <f>IF(AND('BLOC PM'!$K17&gt;synthèse!AR$14,'BLOC PM'!$K17&lt;synthèse!AR$14+0.1),1,0)</f>
        <v>0</v>
      </c>
      <c r="AS27" s="148">
        <f>IF(AND('BLOC PM'!$K17&gt;synthèse!AS$14,'BLOC PM'!$K17&lt;synthèse!AS$14+0.1),1,0)</f>
        <v>0</v>
      </c>
      <c r="AT27" s="148">
        <f>IF(AND('BLOC PM'!$K17&gt;synthèse!AT$14,'BLOC PM'!$K17&lt;synthèse!AT$14+0.1),1,0)</f>
        <v>0</v>
      </c>
      <c r="AU27" s="148">
        <f>IF(AND('BLOC PM'!$K17&gt;synthèse!AU$14,'BLOC PM'!$K17&lt;synthèse!AU$14+0.1),1,0)</f>
        <v>0</v>
      </c>
      <c r="AV27" s="148">
        <f>IF(AND('BLOC PM'!$K17&gt;synthèse!AV$14,'BLOC PM'!$K17&lt;synthèse!AV$14+0.1),1,0)</f>
        <v>0</v>
      </c>
      <c r="AW27" s="148">
        <f>IF(AND('BLOC PM'!$K17&gt;synthèse!AW$14,'BLOC PM'!$K17&lt;synthèse!AW$14+0.1),1,0)</f>
        <v>0</v>
      </c>
      <c r="AX27" s="148">
        <f>IF(AND('BLOC PM'!$K17&gt;synthèse!AX$14,'BLOC PM'!$K17&lt;synthèse!AX$14+0.1),1,0)</f>
        <v>0</v>
      </c>
      <c r="AY27" s="148">
        <f>IF(AND('BLOC PM'!$K17&gt;synthèse!AY$14,'BLOC PM'!$K17&lt;synthèse!AY$14+0.1),1,0)</f>
        <v>0</v>
      </c>
      <c r="AZ27" s="148">
        <f>IF(AND('BLOC PM'!$K17&gt;synthèse!AZ$14,'BLOC PM'!$K17&lt;synthèse!AZ$14+0.1),1,0)</f>
        <v>0</v>
      </c>
      <c r="BA27" s="148">
        <f>IF(AND('BLOC PM'!$K17&gt;synthèse!BA$14,'BLOC PM'!$K17&lt;synthèse!BA$14+0.1),1,0)</f>
        <v>0</v>
      </c>
      <c r="BB27" s="148">
        <f>IF(AND('BLOC PM'!$K17&gt;synthèse!BB$14,'BLOC PM'!$K17&lt;synthèse!BB$14+0.1),1,0)</f>
        <v>0</v>
      </c>
      <c r="BC27" s="148">
        <f>IF(AND('BLOC PM'!$K17&gt;synthèse!BC$14,'BLOC PM'!$K17&lt;synthèse!BC$14+0.1),1,0)</f>
        <v>1</v>
      </c>
      <c r="BD27" s="148">
        <f>IF(AND('BLOC PM'!$K17&gt;synthèse!BD$14,'BLOC PM'!$K17&lt;synthèse!BD$14+0.1),1,0)</f>
        <v>0</v>
      </c>
      <c r="BE27" s="148">
        <f>IF(AND('BLOC PM'!$K17&gt;synthèse!BE$14,'BLOC PM'!$K17&lt;synthèse!BE$14+0.1),1,0)</f>
        <v>0</v>
      </c>
      <c r="BF27" s="148">
        <f>IF(AND('BLOC PM'!$K17&gt;synthèse!BF$14,'BLOC PM'!$K17&lt;synthèse!BF$14+0.1),1,0)</f>
        <v>0</v>
      </c>
      <c r="BG27" s="148">
        <f>IF(AND('BLOC PM'!$K17&gt;synthèse!BG$14,'BLOC PM'!$K17&lt;synthèse!BG$14+0.1),1,0)</f>
        <v>0</v>
      </c>
      <c r="BH27" s="148">
        <f>IF(AND('BLOC PM'!$K17&gt;synthèse!BH$14,'BLOC PM'!$K17&lt;synthèse!BH$14+0.1),1,0)</f>
        <v>0</v>
      </c>
      <c r="BI27" s="148">
        <f>IF(AND('BLOC PM'!$K17&gt;synthèse!BI$14,'BLOC PM'!$K17&lt;synthèse!BI$14+0.1),1,0)</f>
        <v>0</v>
      </c>
      <c r="BJ27" s="148">
        <f>IF(AND('BLOC PM'!$K17&gt;synthèse!BJ$14,'BLOC PM'!$K17&lt;synthèse!BJ$14+0.1),1,0)</f>
        <v>0</v>
      </c>
      <c r="BK27" s="148">
        <f>IF(AND('BLOC PM'!$K17&gt;synthèse!BK$14,'BLOC PM'!$K17&lt;synthèse!BK$14+0.1),1,0)</f>
        <v>0</v>
      </c>
      <c r="BL27" s="148">
        <f>IF(AND('BLOC PM'!$K17&gt;synthèse!BL$14,'BLOC PM'!$K17&lt;synthèse!BL$14+0.1),1,0)</f>
        <v>0</v>
      </c>
      <c r="BM27" s="148">
        <f>IF(AND('BLOC PM'!$K17&gt;synthèse!BM$14,'BLOC PM'!$K17&lt;synthèse!BM$14+0.1),1,0)</f>
        <v>0</v>
      </c>
      <c r="BN27" s="148">
        <f>IF(AND('BLOC PM'!$K17&gt;synthèse!BN$14,'BLOC PM'!$K17&lt;synthèse!BN$14+0.1),1,0)</f>
        <v>0</v>
      </c>
      <c r="BO27" s="148">
        <f>IF(AND('BLOC PM'!$K17&gt;synthèse!BO$14,'BLOC PM'!$K17&lt;synthèse!BO$14+0.1),1,0)</f>
        <v>0</v>
      </c>
      <c r="BP27" s="148">
        <f>IF(AND('BLOC PM'!$K17&gt;synthèse!BP$14,'BLOC PM'!$K17&lt;synthèse!BP$14+0.1),1,0)</f>
        <v>0</v>
      </c>
      <c r="BQ27" s="148">
        <f>IF(AND('BLOC PM'!$K17&gt;synthèse!BQ$14,'BLOC PM'!$K17&lt;synthèse!BQ$14+0.1),1,0)</f>
        <v>0</v>
      </c>
      <c r="BR27" s="148">
        <f>IF(AND('BLOC PM'!$K17&gt;synthèse!BR$14,'BLOC PM'!$K17&lt;synthèse!BR$14+0.1),1,0)</f>
        <v>0</v>
      </c>
      <c r="BS27" s="148">
        <f>IF(AND('BLOC PM'!$K17&gt;synthèse!BS$14,'BLOC PM'!$K17&lt;synthèse!BS$14+0.1),1,0)</f>
        <v>0</v>
      </c>
      <c r="BT27" s="148">
        <f>IF(AND('BLOC PM'!$K17&gt;synthèse!BT$14,'BLOC PM'!$K17&lt;synthèse!BT$14+0.1),1,0)</f>
        <v>0</v>
      </c>
      <c r="BU27" s="148">
        <f>IF(AND('BLOC PM'!$K17&gt;synthèse!BU$14,'BLOC PM'!$K17&lt;synthèse!BU$14+0.1),1,0)</f>
        <v>0</v>
      </c>
      <c r="BV27" s="148">
        <f>IF(AND('BLOC PM'!$K17&gt;synthèse!BV$14,'BLOC PM'!$K17&lt;synthèse!BV$14+0.1),1,0)</f>
        <v>0</v>
      </c>
      <c r="BW27" s="148">
        <f>IF(AND('BLOC PM'!$K17&gt;synthèse!BW$14,'BLOC PM'!$K17&lt;synthèse!BW$14+0.1),1,0)</f>
        <v>0</v>
      </c>
      <c r="BX27" s="148">
        <f>IF(AND('BLOC PM'!$K17&gt;synthèse!BX$14,'BLOC PM'!$K17&lt;synthèse!BX$14+0.1),1,0)</f>
        <v>0</v>
      </c>
      <c r="BY27" s="148">
        <f>IF(AND('BLOC PM'!$K17&gt;synthèse!BY$14,'BLOC PM'!$K17&lt;synthèse!BY$14+0.1),1,0)</f>
        <v>0</v>
      </c>
      <c r="BZ27" s="148">
        <f>IF(AND('BLOC PM'!$K17&gt;synthèse!BZ$14,'BLOC PM'!$K17&lt;synthèse!BZ$14+0.1),1,0)</f>
        <v>0</v>
      </c>
      <c r="CA27" s="148">
        <f>IF(AND('BLOC PM'!$K17&gt;synthèse!CA$14,'BLOC PM'!$K17&lt;synthèse!CA$14+0.1),1,0)</f>
        <v>0</v>
      </c>
      <c r="CB27" s="148">
        <f>IF(AND('BLOC PM'!$K17&gt;synthèse!CB$14,'BLOC PM'!$K17&lt;synthèse!CB$14+0.1),1,0)</f>
        <v>0</v>
      </c>
      <c r="CC27" s="148">
        <f>IF(AND('BLOC PM'!$K17&gt;synthèse!CC$14,'BLOC PM'!$K17&lt;synthèse!CC$14+0.1),1,0)</f>
        <v>0</v>
      </c>
      <c r="CD27" s="148">
        <f>IF(AND('BLOC PM'!$K17&gt;synthèse!CD$14,'BLOC PM'!$K17&lt;synthèse!CD$14+0.1),1,0)</f>
        <v>0</v>
      </c>
      <c r="CE27" s="148">
        <f>IF(AND('BLOC PM'!$K17&gt;synthèse!CE$14,'BLOC PM'!$K17&lt;synthèse!CE$14+0.1),1,0)</f>
        <v>0</v>
      </c>
      <c r="CF27" s="148">
        <f>IF(AND('BLOC PM'!$K17&gt;synthèse!CF$14,'BLOC PM'!$K17&lt;synthèse!CF$14+0.1),1,0)</f>
        <v>0</v>
      </c>
      <c r="CG27" s="148">
        <f>IF(AND('BLOC PM'!$K17&gt;synthèse!CG$14,'BLOC PM'!$K17&lt;synthèse!CG$14+0.1),1,0)</f>
        <v>0</v>
      </c>
      <c r="CH27" s="148">
        <f>IF(AND('BLOC PM'!$K17&gt;synthèse!CH$14,'BLOC PM'!$K17&lt;synthèse!CH$14+0.1),1,0)</f>
        <v>0</v>
      </c>
      <c r="CI27" s="148">
        <f>IF(AND('BLOC PM'!$K17&gt;synthèse!CI$14,'BLOC PM'!$K17&lt;synthèse!CI$14+0.1),1,0)</f>
        <v>0</v>
      </c>
      <c r="CJ27" s="148">
        <f>IF(AND('BLOC PM'!$K17&gt;synthèse!CJ$14,'BLOC PM'!$K17&lt;synthèse!CJ$14+0.1),1,0)</f>
        <v>0</v>
      </c>
      <c r="CK27" s="148">
        <f>IF(AND('BLOC PM'!$K17&gt;synthèse!CK$14,'BLOC PM'!$K17&lt;synthèse!CK$14+0.1),1,0)</f>
        <v>0</v>
      </c>
      <c r="CM27" s="2">
        <f t="shared" si="6"/>
        <v>0</v>
      </c>
      <c r="CN27" s="2">
        <f t="shared" si="7"/>
        <v>0</v>
      </c>
      <c r="CO27" s="2">
        <f t="shared" si="8"/>
        <v>0</v>
      </c>
      <c r="CP27" s="2">
        <f t="shared" si="9"/>
        <v>0</v>
      </c>
      <c r="CQ27" s="2">
        <f t="shared" si="10"/>
        <v>0</v>
      </c>
      <c r="CR27" s="2">
        <f t="shared" si="11"/>
        <v>0</v>
      </c>
      <c r="CS27" s="2">
        <f t="shared" si="12"/>
        <v>0</v>
      </c>
      <c r="CT27" s="2">
        <f t="shared" si="13"/>
        <v>0</v>
      </c>
      <c r="CU27" s="2">
        <f t="shared" si="14"/>
        <v>0</v>
      </c>
      <c r="CV27" s="2">
        <f t="shared" si="15"/>
        <v>0</v>
      </c>
      <c r="CW27" s="2">
        <f t="shared" si="16"/>
        <v>0</v>
      </c>
      <c r="CX27" s="2">
        <f t="shared" si="17"/>
        <v>0</v>
      </c>
      <c r="CY27" s="2">
        <f t="shared" si="18"/>
        <v>0</v>
      </c>
      <c r="CZ27" s="2">
        <f t="shared" si="19"/>
        <v>0</v>
      </c>
      <c r="DA27" s="2">
        <f t="shared" si="20"/>
        <v>0</v>
      </c>
      <c r="DB27" s="2">
        <f t="shared" si="21"/>
        <v>0</v>
      </c>
      <c r="DC27" s="2">
        <f t="shared" si="22"/>
        <v>0</v>
      </c>
      <c r="DD27" s="2">
        <f t="shared" si="23"/>
        <v>0</v>
      </c>
      <c r="DE27" s="2">
        <f t="shared" si="24"/>
        <v>0</v>
      </c>
      <c r="DF27" s="2">
        <f t="shared" si="25"/>
        <v>0</v>
      </c>
      <c r="DG27" s="2">
        <f t="shared" si="26"/>
        <v>0</v>
      </c>
      <c r="DH27" s="2">
        <f t="shared" si="27"/>
        <v>1</v>
      </c>
      <c r="DI27" s="2">
        <f t="shared" si="28"/>
        <v>0</v>
      </c>
      <c r="DJ27" s="2">
        <f t="shared" si="29"/>
        <v>0</v>
      </c>
      <c r="DK27" s="2">
        <f t="shared" si="30"/>
        <v>0</v>
      </c>
      <c r="DL27" s="2">
        <f t="shared" si="31"/>
        <v>0</v>
      </c>
      <c r="DM27" s="2">
        <f t="shared" si="32"/>
        <v>0</v>
      </c>
      <c r="DN27" s="2">
        <f t="shared" si="33"/>
        <v>0</v>
      </c>
      <c r="DO27" s="2">
        <f t="shared" si="34"/>
        <v>0</v>
      </c>
      <c r="DP27" s="2">
        <f t="shared" si="35"/>
        <v>0</v>
      </c>
      <c r="DQ27" s="2">
        <f t="shared" si="36"/>
        <v>0</v>
      </c>
      <c r="DR27" s="2">
        <f t="shared" si="37"/>
        <v>0</v>
      </c>
      <c r="DS27" s="2">
        <f t="shared" si="38"/>
        <v>0</v>
      </c>
      <c r="DT27" s="2">
        <f t="shared" si="39"/>
        <v>0</v>
      </c>
      <c r="DU27" s="2">
        <f t="shared" si="40"/>
        <v>0</v>
      </c>
      <c r="DV27" s="2">
        <f t="shared" si="41"/>
        <v>0</v>
      </c>
      <c r="DW27" s="2">
        <f t="shared" si="42"/>
        <v>0</v>
      </c>
      <c r="DX27" s="2">
        <f t="shared" si="43"/>
        <v>0</v>
      </c>
      <c r="DY27" s="2">
        <f t="shared" si="44"/>
        <v>0</v>
      </c>
      <c r="DZ27" s="2">
        <f t="shared" si="45"/>
        <v>0</v>
      </c>
      <c r="EA27" s="2">
        <f t="shared" si="46"/>
        <v>0</v>
      </c>
      <c r="EB27" s="2">
        <f t="shared" si="47"/>
        <v>0</v>
      </c>
      <c r="EC27" s="2">
        <f t="shared" si="48"/>
        <v>0</v>
      </c>
      <c r="ED27" s="2">
        <f t="shared" si="49"/>
        <v>0</v>
      </c>
      <c r="EE27" s="2">
        <f t="shared" si="50"/>
        <v>0</v>
      </c>
      <c r="EF27" s="2">
        <f t="shared" si="51"/>
        <v>0</v>
      </c>
      <c r="EG27" s="2">
        <f t="shared" si="52"/>
        <v>0</v>
      </c>
      <c r="EH27" s="2">
        <f t="shared" si="53"/>
        <v>0</v>
      </c>
      <c r="EI27" s="2">
        <f t="shared" si="54"/>
        <v>0</v>
      </c>
      <c r="EJ27" s="2">
        <f t="shared" si="54"/>
        <v>0</v>
      </c>
      <c r="EK27" s="2">
        <f t="shared" si="54"/>
        <v>0</v>
      </c>
      <c r="EL27" s="2">
        <f t="shared" si="54"/>
        <v>0</v>
      </c>
      <c r="EM27" s="2">
        <f t="shared" si="54"/>
        <v>0</v>
      </c>
      <c r="EN27" s="2">
        <f t="shared" si="54"/>
        <v>0</v>
      </c>
      <c r="EO27" s="2">
        <f t="shared" si="54"/>
        <v>0</v>
      </c>
      <c r="EP27" s="2">
        <f t="shared" si="54"/>
        <v>0</v>
      </c>
      <c r="ES27" s="227" t="s">
        <v>65</v>
      </c>
      <c r="ET27" s="179">
        <v>48.304754481683553</v>
      </c>
      <c r="EU27" s="179" t="str">
        <f t="shared" si="4"/>
        <v/>
      </c>
      <c r="EV27" s="267" t="e">
        <f t="shared" si="55"/>
        <v>#VALUE!</v>
      </c>
      <c r="EW27" s="285" t="e">
        <f t="shared" si="56"/>
        <v>#VALUE!</v>
      </c>
      <c r="EX27" s="253"/>
      <c r="EY27" s="253"/>
      <c r="EZ27" s="7"/>
      <c r="FC27" s="227"/>
      <c r="FD27" s="126"/>
      <c r="FE27" s="179"/>
    </row>
    <row r="28" spans="1:161" ht="16.5" x14ac:dyDescent="0.25">
      <c r="A28" s="71" t="s">
        <v>126</v>
      </c>
      <c r="B28" s="72" t="s">
        <v>29</v>
      </c>
      <c r="C28" s="111">
        <f t="shared" si="61"/>
        <v>18737</v>
      </c>
      <c r="D28" s="135"/>
      <c r="E28" s="74">
        <f t="shared" si="62"/>
        <v>13338</v>
      </c>
      <c r="F28" s="88">
        <f t="shared" si="60"/>
        <v>0.71185355179591181</v>
      </c>
      <c r="G28" s="136" t="s">
        <v>129</v>
      </c>
      <c r="H28" s="130"/>
      <c r="I28" s="66"/>
      <c r="J28" s="61"/>
      <c r="K28" s="61"/>
      <c r="L28" s="66"/>
      <c r="M28" s="9">
        <f>IF('BLOC PM'!A18&lt;&gt;"",'BLOC PM'!A18,"")</f>
        <v>35</v>
      </c>
      <c r="N28" s="9">
        <f>IF(AND('BLOC PM'!A18&lt;&gt;"",'BLOC PM'!N18&lt;&gt;"*Non mis en vente"),1,0)</f>
        <v>1</v>
      </c>
      <c r="O28" s="9">
        <f>IF(OR('BLOC PM'!E18="CR",'BLOC PM'!E18="CE"),1,0)</f>
        <v>1</v>
      </c>
      <c r="P28" s="9">
        <f>IF(AND('BLOC PM'!N18&lt;&gt;"*RETIRE",'BLOC PM'!N18&lt;&gt;"*PAS D'OFFRE",'BLOC PM'!N18&lt;&gt;""),1,0)</f>
        <v>1</v>
      </c>
      <c r="Q28" s="10">
        <f>'BLOC PM'!I18</f>
        <v>701</v>
      </c>
      <c r="R28" s="10">
        <f t="shared" ref="R28:R44" si="63">Q28*P28</f>
        <v>701</v>
      </c>
      <c r="S28" s="10">
        <f>'BLOC PM'!L18</f>
        <v>41150</v>
      </c>
      <c r="T28" s="10">
        <f t="shared" ref="T28:T44" si="64">S28*P28</f>
        <v>41150</v>
      </c>
      <c r="U28" s="10">
        <f>'BLOC PM'!O18</f>
        <v>2</v>
      </c>
      <c r="V28" s="10">
        <f t="shared" ref="V28:V44" si="65">U28*P28</f>
        <v>2</v>
      </c>
      <c r="W28" s="10" t="str">
        <f>'BLOC PM'!B18</f>
        <v>Privée</v>
      </c>
      <c r="X28" s="7"/>
      <c r="Y28" s="2">
        <f>+'UP PM'!A19</f>
        <v>26</v>
      </c>
      <c r="Z28" s="2">
        <f>IF(AND('UP PM'!A19&lt;&gt;"",'UP PM'!N19&lt;&gt;"*Non mis en vente"),1,0)</f>
        <v>1</v>
      </c>
      <c r="AA28" s="2">
        <f>IF(AND('UP PM'!N19&lt;&gt;"*RETIRE",'UP PM'!N19&lt;&gt;"*PAS D'OFFRE",'UP PM'!N19&lt;&gt;""),1,0)</f>
        <v>1</v>
      </c>
      <c r="AB28" s="10">
        <f>+'UP PM'!G19</f>
        <v>890</v>
      </c>
      <c r="AC28" s="2">
        <f t="shared" si="5"/>
        <v>890</v>
      </c>
      <c r="AD28" s="2" t="str">
        <f>'UP PM'!B19</f>
        <v>Privée</v>
      </c>
      <c r="AE28" s="7"/>
      <c r="AF28" s="154"/>
      <c r="AG28" s="9">
        <f>IF('BLOC PM'!A18&lt;&gt;"",'BLOC PM'!A18,"")</f>
        <v>35</v>
      </c>
      <c r="AH28" s="148">
        <f>IF(AND('BLOC PM'!$K18&gt;synthèse!AH$14,'BLOC PM'!$K18&lt;synthèse!AH$14+0.1),1,0)</f>
        <v>0</v>
      </c>
      <c r="AI28" s="148">
        <f>IF(AND('BLOC PM'!$K18&gt;synthèse!AI$14,'BLOC PM'!$K18&lt;synthèse!AI$14+0.1),1,0)</f>
        <v>0</v>
      </c>
      <c r="AJ28" s="148">
        <f>IF(AND('BLOC PM'!$K18&gt;synthèse!AJ$14,'BLOC PM'!$K18&lt;synthèse!AJ$14+0.1),1,0)</f>
        <v>0</v>
      </c>
      <c r="AK28" s="148">
        <f>IF(AND('BLOC PM'!$K18&gt;synthèse!AK$14,'BLOC PM'!$K18&lt;synthèse!AK$14+0.1),1,0)</f>
        <v>0</v>
      </c>
      <c r="AL28" s="148">
        <f>IF(AND('BLOC PM'!$K18&gt;synthèse!AL$14,'BLOC PM'!$K18&lt;synthèse!AL$14+0.1),1,0)</f>
        <v>0</v>
      </c>
      <c r="AM28" s="148">
        <f>IF(AND('BLOC PM'!$K18&gt;synthèse!AM$14,'BLOC PM'!$K18&lt;synthèse!AM$14+0.1),1,0)</f>
        <v>0</v>
      </c>
      <c r="AN28" s="148">
        <f>IF(AND('BLOC PM'!$K18&gt;synthèse!AN$14,'BLOC PM'!$K18&lt;synthèse!AN$14+0.1),1,0)</f>
        <v>0</v>
      </c>
      <c r="AO28" s="148">
        <f>IF(AND('BLOC PM'!$K18&gt;synthèse!AO$14,'BLOC PM'!$K18&lt;synthèse!AO$14+0.1),1,0)</f>
        <v>0</v>
      </c>
      <c r="AP28" s="148">
        <f>IF(AND('BLOC PM'!$K18&gt;synthèse!AP$14,'BLOC PM'!$K18&lt;synthèse!AP$14+0.1),1,0)</f>
        <v>0</v>
      </c>
      <c r="AQ28" s="148">
        <f>IF(AND('BLOC PM'!$K18&gt;synthèse!AQ$14,'BLOC PM'!$K18&lt;synthèse!AQ$14+0.1),1,0)</f>
        <v>0</v>
      </c>
      <c r="AR28" s="148">
        <f>IF(AND('BLOC PM'!$K18&gt;synthèse!AR$14,'BLOC PM'!$K18&lt;synthèse!AR$14+0.1),1,0)</f>
        <v>0</v>
      </c>
      <c r="AS28" s="148">
        <f>IF(AND('BLOC PM'!$K18&gt;synthèse!AS$14,'BLOC PM'!$K18&lt;synthèse!AS$14+0.1),1,0)</f>
        <v>0</v>
      </c>
      <c r="AT28" s="148">
        <f>IF(AND('BLOC PM'!$K18&gt;synthèse!AT$14,'BLOC PM'!$K18&lt;synthèse!AT$14+0.1),1,0)</f>
        <v>1</v>
      </c>
      <c r="AU28" s="148">
        <f>IF(AND('BLOC PM'!$K18&gt;synthèse!AU$14,'BLOC PM'!$K18&lt;synthèse!AU$14+0.1),1,0)</f>
        <v>0</v>
      </c>
      <c r="AV28" s="148">
        <f>IF(AND('BLOC PM'!$K18&gt;synthèse!AV$14,'BLOC PM'!$K18&lt;synthèse!AV$14+0.1),1,0)</f>
        <v>0</v>
      </c>
      <c r="AW28" s="148">
        <f>IF(AND('BLOC PM'!$K18&gt;synthèse!AW$14,'BLOC PM'!$K18&lt;synthèse!AW$14+0.1),1,0)</f>
        <v>0</v>
      </c>
      <c r="AX28" s="148">
        <f>IF(AND('BLOC PM'!$K18&gt;synthèse!AX$14,'BLOC PM'!$K18&lt;synthèse!AX$14+0.1),1,0)</f>
        <v>0</v>
      </c>
      <c r="AY28" s="148">
        <f>IF(AND('BLOC PM'!$K18&gt;synthèse!AY$14,'BLOC PM'!$K18&lt;synthèse!AY$14+0.1),1,0)</f>
        <v>0</v>
      </c>
      <c r="AZ28" s="148">
        <f>IF(AND('BLOC PM'!$K18&gt;synthèse!AZ$14,'BLOC PM'!$K18&lt;synthèse!AZ$14+0.1),1,0)</f>
        <v>0</v>
      </c>
      <c r="BA28" s="148">
        <f>IF(AND('BLOC PM'!$K18&gt;synthèse!BA$14,'BLOC PM'!$K18&lt;synthèse!BA$14+0.1),1,0)</f>
        <v>0</v>
      </c>
      <c r="BB28" s="148">
        <f>IF(AND('BLOC PM'!$K18&gt;synthèse!BB$14,'BLOC PM'!$K18&lt;synthèse!BB$14+0.1),1,0)</f>
        <v>0</v>
      </c>
      <c r="BC28" s="148">
        <f>IF(AND('BLOC PM'!$K18&gt;synthèse!BC$14,'BLOC PM'!$K18&lt;synthèse!BC$14+0.1),1,0)</f>
        <v>0</v>
      </c>
      <c r="BD28" s="148">
        <f>IF(AND('BLOC PM'!$K18&gt;synthèse!BD$14,'BLOC PM'!$K18&lt;synthèse!BD$14+0.1),1,0)</f>
        <v>0</v>
      </c>
      <c r="BE28" s="148">
        <f>IF(AND('BLOC PM'!$K18&gt;synthèse!BE$14,'BLOC PM'!$K18&lt;synthèse!BE$14+0.1),1,0)</f>
        <v>0</v>
      </c>
      <c r="BF28" s="148">
        <f>IF(AND('BLOC PM'!$K18&gt;synthèse!BF$14,'BLOC PM'!$K18&lt;synthèse!BF$14+0.1),1,0)</f>
        <v>0</v>
      </c>
      <c r="BG28" s="148">
        <f>IF(AND('BLOC PM'!$K18&gt;synthèse!BG$14,'BLOC PM'!$K18&lt;synthèse!BG$14+0.1),1,0)</f>
        <v>0</v>
      </c>
      <c r="BH28" s="148">
        <f>IF(AND('BLOC PM'!$K18&gt;synthèse!BH$14,'BLOC PM'!$K18&lt;synthèse!BH$14+0.1),1,0)</f>
        <v>0</v>
      </c>
      <c r="BI28" s="148">
        <f>IF(AND('BLOC PM'!$K18&gt;synthèse!BI$14,'BLOC PM'!$K18&lt;synthèse!BI$14+0.1),1,0)</f>
        <v>0</v>
      </c>
      <c r="BJ28" s="148">
        <f>IF(AND('BLOC PM'!$K18&gt;synthèse!BJ$14,'BLOC PM'!$K18&lt;synthèse!BJ$14+0.1),1,0)</f>
        <v>0</v>
      </c>
      <c r="BK28" s="148">
        <f>IF(AND('BLOC PM'!$K18&gt;synthèse!BK$14,'BLOC PM'!$K18&lt;synthèse!BK$14+0.1),1,0)</f>
        <v>0</v>
      </c>
      <c r="BL28" s="148">
        <f>IF(AND('BLOC PM'!$K18&gt;synthèse!BL$14,'BLOC PM'!$K18&lt;synthèse!BL$14+0.1),1,0)</f>
        <v>0</v>
      </c>
      <c r="BM28" s="148">
        <f>IF(AND('BLOC PM'!$K18&gt;synthèse!BM$14,'BLOC PM'!$K18&lt;synthèse!BM$14+0.1),1,0)</f>
        <v>0</v>
      </c>
      <c r="BN28" s="148">
        <f>IF(AND('BLOC PM'!$K18&gt;synthèse!BN$14,'BLOC PM'!$K18&lt;synthèse!BN$14+0.1),1,0)</f>
        <v>0</v>
      </c>
      <c r="BO28" s="148">
        <f>IF(AND('BLOC PM'!$K18&gt;synthèse!BO$14,'BLOC PM'!$K18&lt;synthèse!BO$14+0.1),1,0)</f>
        <v>0</v>
      </c>
      <c r="BP28" s="148">
        <f>IF(AND('BLOC PM'!$K18&gt;synthèse!BP$14,'BLOC PM'!$K18&lt;synthèse!BP$14+0.1),1,0)</f>
        <v>0</v>
      </c>
      <c r="BQ28" s="148">
        <f>IF(AND('BLOC PM'!$K18&gt;synthèse!BQ$14,'BLOC PM'!$K18&lt;synthèse!BQ$14+0.1),1,0)</f>
        <v>0</v>
      </c>
      <c r="BR28" s="148">
        <f>IF(AND('BLOC PM'!$K18&gt;synthèse!BR$14,'BLOC PM'!$K18&lt;synthèse!BR$14+0.1),1,0)</f>
        <v>0</v>
      </c>
      <c r="BS28" s="148">
        <f>IF(AND('BLOC PM'!$K18&gt;synthèse!BS$14,'BLOC PM'!$K18&lt;synthèse!BS$14+0.1),1,0)</f>
        <v>0</v>
      </c>
      <c r="BT28" s="148">
        <f>IF(AND('BLOC PM'!$K18&gt;synthèse!BT$14,'BLOC PM'!$K18&lt;synthèse!BT$14+0.1),1,0)</f>
        <v>0</v>
      </c>
      <c r="BU28" s="148">
        <f>IF(AND('BLOC PM'!$K18&gt;synthèse!BU$14,'BLOC PM'!$K18&lt;synthèse!BU$14+0.1),1,0)</f>
        <v>0</v>
      </c>
      <c r="BV28" s="148">
        <f>IF(AND('BLOC PM'!$K18&gt;synthèse!BV$14,'BLOC PM'!$K18&lt;synthèse!BV$14+0.1),1,0)</f>
        <v>0</v>
      </c>
      <c r="BW28" s="148">
        <f>IF(AND('BLOC PM'!$K18&gt;synthèse!BW$14,'BLOC PM'!$K18&lt;synthèse!BW$14+0.1),1,0)</f>
        <v>0</v>
      </c>
      <c r="BX28" s="148">
        <f>IF(AND('BLOC PM'!$K18&gt;synthèse!BX$14,'BLOC PM'!$K18&lt;synthèse!BX$14+0.1),1,0)</f>
        <v>0</v>
      </c>
      <c r="BY28" s="148">
        <f>IF(AND('BLOC PM'!$K18&gt;synthèse!BY$14,'BLOC PM'!$K18&lt;synthèse!BY$14+0.1),1,0)</f>
        <v>0</v>
      </c>
      <c r="BZ28" s="148">
        <f>IF(AND('BLOC PM'!$K18&gt;synthèse!BZ$14,'BLOC PM'!$K18&lt;synthèse!BZ$14+0.1),1,0)</f>
        <v>0</v>
      </c>
      <c r="CA28" s="148">
        <f>IF(AND('BLOC PM'!$K18&gt;synthèse!CA$14,'BLOC PM'!$K18&lt;synthèse!CA$14+0.1),1,0)</f>
        <v>0</v>
      </c>
      <c r="CB28" s="148">
        <f>IF(AND('BLOC PM'!$K18&gt;synthèse!CB$14,'BLOC PM'!$K18&lt;synthèse!CB$14+0.1),1,0)</f>
        <v>0</v>
      </c>
      <c r="CC28" s="148">
        <f>IF(AND('BLOC PM'!$K18&gt;synthèse!CC$14,'BLOC PM'!$K18&lt;synthèse!CC$14+0.1),1,0)</f>
        <v>0</v>
      </c>
      <c r="CD28" s="148">
        <f>IF(AND('BLOC PM'!$K18&gt;synthèse!CD$14,'BLOC PM'!$K18&lt;synthèse!CD$14+0.1),1,0)</f>
        <v>0</v>
      </c>
      <c r="CE28" s="148">
        <f>IF(AND('BLOC PM'!$K18&gt;synthèse!CE$14,'BLOC PM'!$K18&lt;synthèse!CE$14+0.1),1,0)</f>
        <v>0</v>
      </c>
      <c r="CF28" s="148">
        <f>IF(AND('BLOC PM'!$K18&gt;synthèse!CF$14,'BLOC PM'!$K18&lt;synthèse!CF$14+0.1),1,0)</f>
        <v>0</v>
      </c>
      <c r="CG28" s="148">
        <f>IF(AND('BLOC PM'!$K18&gt;synthèse!CG$14,'BLOC PM'!$K18&lt;synthèse!CG$14+0.1),1,0)</f>
        <v>0</v>
      </c>
      <c r="CH28" s="148">
        <f>IF(AND('BLOC PM'!$K18&gt;synthèse!CH$14,'BLOC PM'!$K18&lt;synthèse!CH$14+0.1),1,0)</f>
        <v>0</v>
      </c>
      <c r="CI28" s="148">
        <f>IF(AND('BLOC PM'!$K18&gt;synthèse!CI$14,'BLOC PM'!$K18&lt;synthèse!CI$14+0.1),1,0)</f>
        <v>0</v>
      </c>
      <c r="CJ28" s="148">
        <f>IF(AND('BLOC PM'!$K18&gt;synthèse!CJ$14,'BLOC PM'!$K18&lt;synthèse!CJ$14+0.1),1,0)</f>
        <v>0</v>
      </c>
      <c r="CK28" s="148">
        <f>IF(AND('BLOC PM'!$K18&gt;synthèse!CK$14,'BLOC PM'!$K18&lt;synthèse!CK$14+0.1),1,0)</f>
        <v>0</v>
      </c>
      <c r="CM28" s="2">
        <f t="shared" ref="CM28:CM91" si="66">AH28*$O28</f>
        <v>0</v>
      </c>
      <c r="CN28" s="2">
        <f t="shared" ref="CN28:CN91" si="67">AI28*$O28</f>
        <v>0</v>
      </c>
      <c r="CO28" s="2">
        <f t="shared" ref="CO28:CO91" si="68">AJ28*$O28</f>
        <v>0</v>
      </c>
      <c r="CP28" s="2">
        <f t="shared" ref="CP28:CP91" si="69">AK28*$O28</f>
        <v>0</v>
      </c>
      <c r="CQ28" s="2">
        <f t="shared" ref="CQ28:CQ91" si="70">AL28*$O28</f>
        <v>0</v>
      </c>
      <c r="CR28" s="2">
        <f t="shared" ref="CR28:CR91" si="71">AM28*$O28</f>
        <v>0</v>
      </c>
      <c r="CS28" s="2">
        <f t="shared" ref="CS28:CS91" si="72">AN28*$O28</f>
        <v>0</v>
      </c>
      <c r="CT28" s="2">
        <f t="shared" ref="CT28:CT91" si="73">AO28*$O28</f>
        <v>0</v>
      </c>
      <c r="CU28" s="2">
        <f t="shared" ref="CU28:CU91" si="74">AP28*$O28</f>
        <v>0</v>
      </c>
      <c r="CV28" s="2">
        <f t="shared" ref="CV28:CV91" si="75">AQ28*$O28</f>
        <v>0</v>
      </c>
      <c r="CW28" s="2">
        <f t="shared" ref="CW28:CW91" si="76">AR28*$O28</f>
        <v>0</v>
      </c>
      <c r="CX28" s="2">
        <f t="shared" ref="CX28:CX91" si="77">AS28*$O28</f>
        <v>0</v>
      </c>
      <c r="CY28" s="2">
        <f t="shared" ref="CY28:CY91" si="78">AT28*$O28</f>
        <v>1</v>
      </c>
      <c r="CZ28" s="2">
        <f t="shared" ref="CZ28:CZ91" si="79">AU28*$O28</f>
        <v>0</v>
      </c>
      <c r="DA28" s="2">
        <f t="shared" ref="DA28:DA91" si="80">AV28*$O28</f>
        <v>0</v>
      </c>
      <c r="DB28" s="2">
        <f t="shared" ref="DB28:DB91" si="81">AW28*$O28</f>
        <v>0</v>
      </c>
      <c r="DC28" s="2">
        <f t="shared" ref="DC28:DC91" si="82">AX28*$O28</f>
        <v>0</v>
      </c>
      <c r="DD28" s="2">
        <f t="shared" ref="DD28:DD91" si="83">AY28*$O28</f>
        <v>0</v>
      </c>
      <c r="DE28" s="2">
        <f t="shared" ref="DE28:DE91" si="84">AZ28*$O28</f>
        <v>0</v>
      </c>
      <c r="DF28" s="2">
        <f t="shared" ref="DF28:DF91" si="85">BA28*$O28</f>
        <v>0</v>
      </c>
      <c r="DG28" s="2">
        <f t="shared" ref="DG28:DG91" si="86">BB28*$O28</f>
        <v>0</v>
      </c>
      <c r="DH28" s="2">
        <f t="shared" ref="DH28:DH91" si="87">BC28*$O28</f>
        <v>0</v>
      </c>
      <c r="DI28" s="2">
        <f t="shared" ref="DI28:DI91" si="88">BD28*$O28</f>
        <v>0</v>
      </c>
      <c r="DJ28" s="2">
        <f t="shared" ref="DJ28:DJ91" si="89">BE28*$O28</f>
        <v>0</v>
      </c>
      <c r="DK28" s="2">
        <f t="shared" ref="DK28:DK91" si="90">BF28*$O28</f>
        <v>0</v>
      </c>
      <c r="DL28" s="2">
        <f t="shared" ref="DL28:DL91" si="91">BG28*$O28</f>
        <v>0</v>
      </c>
      <c r="DM28" s="2">
        <f t="shared" ref="DM28:DM91" si="92">BH28*$O28</f>
        <v>0</v>
      </c>
      <c r="DN28" s="2">
        <f t="shared" ref="DN28:DN91" si="93">BI28*$O28</f>
        <v>0</v>
      </c>
      <c r="DO28" s="2">
        <f t="shared" ref="DO28:DO91" si="94">BJ28*$O28</f>
        <v>0</v>
      </c>
      <c r="DP28" s="2">
        <f t="shared" ref="DP28:DP91" si="95">BK28*$O28</f>
        <v>0</v>
      </c>
      <c r="DQ28" s="2">
        <f t="shared" ref="DQ28:DQ91" si="96">BL28*$O28</f>
        <v>0</v>
      </c>
      <c r="DR28" s="2">
        <f t="shared" ref="DR28:DR91" si="97">BM28*$O28</f>
        <v>0</v>
      </c>
      <c r="DS28" s="2">
        <f t="shared" ref="DS28:DS91" si="98">BN28*$O28</f>
        <v>0</v>
      </c>
      <c r="DT28" s="2">
        <f t="shared" ref="DT28:DT91" si="99">BO28*$O28</f>
        <v>0</v>
      </c>
      <c r="DU28" s="2">
        <f t="shared" ref="DU28:DU91" si="100">BP28*$O28</f>
        <v>0</v>
      </c>
      <c r="DV28" s="2">
        <f t="shared" ref="DV28:DV91" si="101">BQ28*$O28</f>
        <v>0</v>
      </c>
      <c r="DW28" s="2">
        <f t="shared" ref="DW28:DW91" si="102">BR28*$O28</f>
        <v>0</v>
      </c>
      <c r="DX28" s="2">
        <f t="shared" ref="DX28:DX91" si="103">BS28*$O28</f>
        <v>0</v>
      </c>
      <c r="DY28" s="2">
        <f t="shared" ref="DY28:DY91" si="104">BT28*$O28</f>
        <v>0</v>
      </c>
      <c r="DZ28" s="2">
        <f t="shared" ref="DZ28:DZ91" si="105">BU28*$O28</f>
        <v>0</v>
      </c>
      <c r="EA28" s="2">
        <f t="shared" ref="EA28:EA91" si="106">BV28*$O28</f>
        <v>0</v>
      </c>
      <c r="EB28" s="2">
        <f t="shared" ref="EB28:EB91" si="107">BW28*$O28</f>
        <v>0</v>
      </c>
      <c r="EC28" s="2">
        <f t="shared" ref="EC28:EC91" si="108">BX28*$O28</f>
        <v>0</v>
      </c>
      <c r="ED28" s="2">
        <f t="shared" ref="ED28:ED91" si="109">BY28*$O28</f>
        <v>0</v>
      </c>
      <c r="EE28" s="2">
        <f t="shared" ref="EE28:EE91" si="110">BZ28*$O28</f>
        <v>0</v>
      </c>
      <c r="EF28" s="2">
        <f t="shared" ref="EF28:EF91" si="111">CA28*$O28</f>
        <v>0</v>
      </c>
      <c r="EG28" s="2">
        <f t="shared" ref="EG28:EG91" si="112">CB28*$O28</f>
        <v>0</v>
      </c>
      <c r="EH28" s="2">
        <f t="shared" ref="EH28:EP56" si="113">CC28*$O28</f>
        <v>0</v>
      </c>
      <c r="EI28" s="2">
        <f t="shared" si="113"/>
        <v>0</v>
      </c>
      <c r="EJ28" s="2">
        <f t="shared" si="113"/>
        <v>0</v>
      </c>
      <c r="EK28" s="2">
        <f t="shared" si="113"/>
        <v>0</v>
      </c>
      <c r="EL28" s="2">
        <f t="shared" si="113"/>
        <v>0</v>
      </c>
      <c r="EM28" s="2">
        <f t="shared" si="113"/>
        <v>0</v>
      </c>
      <c r="EN28" s="2">
        <f t="shared" si="113"/>
        <v>0</v>
      </c>
      <c r="EO28" s="2">
        <f t="shared" si="113"/>
        <v>0</v>
      </c>
      <c r="EP28" s="2">
        <f t="shared" si="113"/>
        <v>0</v>
      </c>
      <c r="ES28" s="227" t="s">
        <v>66</v>
      </c>
      <c r="ET28" s="179" t="s">
        <v>41</v>
      </c>
      <c r="EU28" s="179" t="str">
        <f t="shared" si="4"/>
        <v/>
      </c>
      <c r="EV28" s="267" t="e">
        <f t="shared" si="55"/>
        <v>#VALUE!</v>
      </c>
      <c r="EW28" s="285" t="e">
        <f t="shared" si="56"/>
        <v>#VALUE!</v>
      </c>
      <c r="EX28" s="253"/>
      <c r="EY28" s="253"/>
      <c r="EZ28" s="7"/>
      <c r="FC28" s="227"/>
      <c r="FD28" s="126"/>
      <c r="FE28" s="179"/>
    </row>
    <row r="29" spans="1:161" ht="16.5" x14ac:dyDescent="0.25">
      <c r="A29" s="71" t="s">
        <v>126</v>
      </c>
      <c r="B29" s="72" t="s">
        <v>134</v>
      </c>
      <c r="C29" s="111">
        <f t="shared" si="61"/>
        <v>0</v>
      </c>
      <c r="D29" s="135"/>
      <c r="E29" s="74">
        <f t="shared" si="62"/>
        <v>0</v>
      </c>
      <c r="F29" s="88" t="str">
        <f t="shared" si="60"/>
        <v>-</v>
      </c>
      <c r="G29" s="136" t="s">
        <v>129</v>
      </c>
      <c r="H29" s="130"/>
      <c r="I29" s="61"/>
      <c r="J29" s="61"/>
      <c r="K29" s="61"/>
      <c r="L29" s="66"/>
      <c r="M29" s="9">
        <f>IF('BLOC PM'!A19&lt;&gt;"",'BLOC PM'!A19,"")</f>
        <v>36</v>
      </c>
      <c r="N29" s="9">
        <f>IF(AND('BLOC PM'!A19&lt;&gt;"",'BLOC PM'!N19&lt;&gt;"*Non mis en vente"),1,0)</f>
        <v>1</v>
      </c>
      <c r="O29" s="9">
        <f>IF(OR('BLOC PM'!E19="CR",'BLOC PM'!E19="CE"),1,0)</f>
        <v>1</v>
      </c>
      <c r="P29" s="9">
        <f>IF(AND('BLOC PM'!N19&lt;&gt;"*RETIRE",'BLOC PM'!N19&lt;&gt;"*PAS D'OFFRE",'BLOC PM'!N19&lt;&gt;""),1,0)</f>
        <v>1</v>
      </c>
      <c r="Q29" s="10">
        <f>'BLOC PM'!I19</f>
        <v>1601</v>
      </c>
      <c r="R29" s="10">
        <f t="shared" si="63"/>
        <v>1601</v>
      </c>
      <c r="S29" s="10">
        <f>'BLOC PM'!L19</f>
        <v>81818</v>
      </c>
      <c r="T29" s="10">
        <f t="shared" si="64"/>
        <v>81818</v>
      </c>
      <c r="U29" s="10">
        <f>'BLOC PM'!O19</f>
        <v>5</v>
      </c>
      <c r="V29" s="10">
        <f t="shared" si="65"/>
        <v>5</v>
      </c>
      <c r="W29" s="10" t="str">
        <f>'BLOC PM'!B19</f>
        <v>Privée</v>
      </c>
      <c r="X29" s="7"/>
      <c r="Y29" s="2">
        <f>+'UP PM'!A20</f>
        <v>27</v>
      </c>
      <c r="Z29" s="2">
        <f>IF(AND('UP PM'!A20&lt;&gt;"",'UP PM'!N20&lt;&gt;"*Non mis en vente"),1,0)</f>
        <v>1</v>
      </c>
      <c r="AA29" s="2">
        <f>IF(AND('UP PM'!N20&lt;&gt;"*RETIRE",'UP PM'!N20&lt;&gt;"*PAS D'OFFRE",'UP PM'!N20&lt;&gt;""),1,0)</f>
        <v>1</v>
      </c>
      <c r="AB29" s="10">
        <f>+'UP PM'!G20</f>
        <v>540</v>
      </c>
      <c r="AC29" s="2">
        <f t="shared" si="5"/>
        <v>540</v>
      </c>
      <c r="AD29" s="2" t="str">
        <f>'UP PM'!B20</f>
        <v>Privée</v>
      </c>
      <c r="AE29" s="7"/>
      <c r="AF29" s="154"/>
      <c r="AG29" s="9">
        <f>IF('BLOC PM'!A19&lt;&gt;"",'BLOC PM'!A19,"")</f>
        <v>36</v>
      </c>
      <c r="AH29" s="148">
        <f>IF(AND('BLOC PM'!$K19&gt;synthèse!AH$14,'BLOC PM'!$K19&lt;synthèse!AH$14+0.1),1,0)</f>
        <v>0</v>
      </c>
      <c r="AI29" s="148">
        <f>IF(AND('BLOC PM'!$K19&gt;synthèse!AI$14,'BLOC PM'!$K19&lt;synthèse!AI$14+0.1),1,0)</f>
        <v>0</v>
      </c>
      <c r="AJ29" s="148">
        <f>IF(AND('BLOC PM'!$K19&gt;synthèse!AJ$14,'BLOC PM'!$K19&lt;synthèse!AJ$14+0.1),1,0)</f>
        <v>0</v>
      </c>
      <c r="AK29" s="148">
        <f>IF(AND('BLOC PM'!$K19&gt;synthèse!AK$14,'BLOC PM'!$K19&lt;synthèse!AK$14+0.1),1,0)</f>
        <v>0</v>
      </c>
      <c r="AL29" s="148">
        <f>IF(AND('BLOC PM'!$K19&gt;synthèse!AL$14,'BLOC PM'!$K19&lt;synthèse!AL$14+0.1),1,0)</f>
        <v>0</v>
      </c>
      <c r="AM29" s="148">
        <f>IF(AND('BLOC PM'!$K19&gt;synthèse!AM$14,'BLOC PM'!$K19&lt;synthèse!AM$14+0.1),1,0)</f>
        <v>1</v>
      </c>
      <c r="AN29" s="148">
        <f>IF(AND('BLOC PM'!$K19&gt;synthèse!AN$14,'BLOC PM'!$K19&lt;synthèse!AN$14+0.1),1,0)</f>
        <v>0</v>
      </c>
      <c r="AO29" s="148">
        <f>IF(AND('BLOC PM'!$K19&gt;synthèse!AO$14,'BLOC PM'!$K19&lt;synthèse!AO$14+0.1),1,0)</f>
        <v>0</v>
      </c>
      <c r="AP29" s="148">
        <f>IF(AND('BLOC PM'!$K19&gt;synthèse!AP$14,'BLOC PM'!$K19&lt;synthèse!AP$14+0.1),1,0)</f>
        <v>0</v>
      </c>
      <c r="AQ29" s="148">
        <f>IF(AND('BLOC PM'!$K19&gt;synthèse!AQ$14,'BLOC PM'!$K19&lt;synthèse!AQ$14+0.1),1,0)</f>
        <v>0</v>
      </c>
      <c r="AR29" s="148">
        <f>IF(AND('BLOC PM'!$K19&gt;synthèse!AR$14,'BLOC PM'!$K19&lt;synthèse!AR$14+0.1),1,0)</f>
        <v>0</v>
      </c>
      <c r="AS29" s="148">
        <f>IF(AND('BLOC PM'!$K19&gt;synthèse!AS$14,'BLOC PM'!$K19&lt;synthèse!AS$14+0.1),1,0)</f>
        <v>0</v>
      </c>
      <c r="AT29" s="148">
        <f>IF(AND('BLOC PM'!$K19&gt;synthèse!AT$14,'BLOC PM'!$K19&lt;synthèse!AT$14+0.1),1,0)</f>
        <v>0</v>
      </c>
      <c r="AU29" s="148">
        <f>IF(AND('BLOC PM'!$K19&gt;synthèse!AU$14,'BLOC PM'!$K19&lt;synthèse!AU$14+0.1),1,0)</f>
        <v>0</v>
      </c>
      <c r="AV29" s="148">
        <f>IF(AND('BLOC PM'!$K19&gt;synthèse!AV$14,'BLOC PM'!$K19&lt;synthèse!AV$14+0.1),1,0)</f>
        <v>0</v>
      </c>
      <c r="AW29" s="148">
        <f>IF(AND('BLOC PM'!$K19&gt;synthèse!AW$14,'BLOC PM'!$K19&lt;synthèse!AW$14+0.1),1,0)</f>
        <v>0</v>
      </c>
      <c r="AX29" s="148">
        <f>IF(AND('BLOC PM'!$K19&gt;synthèse!AX$14,'BLOC PM'!$K19&lt;synthèse!AX$14+0.1),1,0)</f>
        <v>0</v>
      </c>
      <c r="AY29" s="148">
        <f>IF(AND('BLOC PM'!$K19&gt;synthèse!AY$14,'BLOC PM'!$K19&lt;synthèse!AY$14+0.1),1,0)</f>
        <v>0</v>
      </c>
      <c r="AZ29" s="148">
        <f>IF(AND('BLOC PM'!$K19&gt;synthèse!AZ$14,'BLOC PM'!$K19&lt;synthèse!AZ$14+0.1),1,0)</f>
        <v>0</v>
      </c>
      <c r="BA29" s="148">
        <f>IF(AND('BLOC PM'!$K19&gt;synthèse!BA$14,'BLOC PM'!$K19&lt;synthèse!BA$14+0.1),1,0)</f>
        <v>0</v>
      </c>
      <c r="BB29" s="148">
        <f>IF(AND('BLOC PM'!$K19&gt;synthèse!BB$14,'BLOC PM'!$K19&lt;synthèse!BB$14+0.1),1,0)</f>
        <v>0</v>
      </c>
      <c r="BC29" s="148">
        <f>IF(AND('BLOC PM'!$K19&gt;synthèse!BC$14,'BLOC PM'!$K19&lt;synthèse!BC$14+0.1),1,0)</f>
        <v>0</v>
      </c>
      <c r="BD29" s="148">
        <f>IF(AND('BLOC PM'!$K19&gt;synthèse!BD$14,'BLOC PM'!$K19&lt;synthèse!BD$14+0.1),1,0)</f>
        <v>0</v>
      </c>
      <c r="BE29" s="148">
        <f>IF(AND('BLOC PM'!$K19&gt;synthèse!BE$14,'BLOC PM'!$K19&lt;synthèse!BE$14+0.1),1,0)</f>
        <v>0</v>
      </c>
      <c r="BF29" s="148">
        <f>IF(AND('BLOC PM'!$K19&gt;synthèse!BF$14,'BLOC PM'!$K19&lt;synthèse!BF$14+0.1),1,0)</f>
        <v>0</v>
      </c>
      <c r="BG29" s="148">
        <f>IF(AND('BLOC PM'!$K19&gt;synthèse!BG$14,'BLOC PM'!$K19&lt;synthèse!BG$14+0.1),1,0)</f>
        <v>0</v>
      </c>
      <c r="BH29" s="148">
        <f>IF(AND('BLOC PM'!$K19&gt;synthèse!BH$14,'BLOC PM'!$K19&lt;synthèse!BH$14+0.1),1,0)</f>
        <v>0</v>
      </c>
      <c r="BI29" s="148">
        <f>IF(AND('BLOC PM'!$K19&gt;synthèse!BI$14,'BLOC PM'!$K19&lt;synthèse!BI$14+0.1),1,0)</f>
        <v>0</v>
      </c>
      <c r="BJ29" s="148">
        <f>IF(AND('BLOC PM'!$K19&gt;synthèse!BJ$14,'BLOC PM'!$K19&lt;synthèse!BJ$14+0.1),1,0)</f>
        <v>0</v>
      </c>
      <c r="BK29" s="148">
        <f>IF(AND('BLOC PM'!$K19&gt;synthèse!BK$14,'BLOC PM'!$K19&lt;synthèse!BK$14+0.1),1,0)</f>
        <v>0</v>
      </c>
      <c r="BL29" s="148">
        <f>IF(AND('BLOC PM'!$K19&gt;synthèse!BL$14,'BLOC PM'!$K19&lt;synthèse!BL$14+0.1),1,0)</f>
        <v>0</v>
      </c>
      <c r="BM29" s="148">
        <f>IF(AND('BLOC PM'!$K19&gt;synthèse!BM$14,'BLOC PM'!$K19&lt;synthèse!BM$14+0.1),1,0)</f>
        <v>0</v>
      </c>
      <c r="BN29" s="148">
        <f>IF(AND('BLOC PM'!$K19&gt;synthèse!BN$14,'BLOC PM'!$K19&lt;synthèse!BN$14+0.1),1,0)</f>
        <v>0</v>
      </c>
      <c r="BO29" s="148">
        <f>IF(AND('BLOC PM'!$K19&gt;synthèse!BO$14,'BLOC PM'!$K19&lt;synthèse!BO$14+0.1),1,0)</f>
        <v>0</v>
      </c>
      <c r="BP29" s="148">
        <f>IF(AND('BLOC PM'!$K19&gt;synthèse!BP$14,'BLOC PM'!$K19&lt;synthèse!BP$14+0.1),1,0)</f>
        <v>0</v>
      </c>
      <c r="BQ29" s="148">
        <f>IF(AND('BLOC PM'!$K19&gt;synthèse!BQ$14,'BLOC PM'!$K19&lt;synthèse!BQ$14+0.1),1,0)</f>
        <v>0</v>
      </c>
      <c r="BR29" s="148">
        <f>IF(AND('BLOC PM'!$K19&gt;synthèse!BR$14,'BLOC PM'!$K19&lt;synthèse!BR$14+0.1),1,0)</f>
        <v>0</v>
      </c>
      <c r="BS29" s="148">
        <f>IF(AND('BLOC PM'!$K19&gt;synthèse!BS$14,'BLOC PM'!$K19&lt;synthèse!BS$14+0.1),1,0)</f>
        <v>0</v>
      </c>
      <c r="BT29" s="148">
        <f>IF(AND('BLOC PM'!$K19&gt;synthèse!BT$14,'BLOC PM'!$K19&lt;synthèse!BT$14+0.1),1,0)</f>
        <v>0</v>
      </c>
      <c r="BU29" s="148">
        <f>IF(AND('BLOC PM'!$K19&gt;synthèse!BU$14,'BLOC PM'!$K19&lt;synthèse!BU$14+0.1),1,0)</f>
        <v>0</v>
      </c>
      <c r="BV29" s="148">
        <f>IF(AND('BLOC PM'!$K19&gt;synthèse!BV$14,'BLOC PM'!$K19&lt;synthèse!BV$14+0.1),1,0)</f>
        <v>0</v>
      </c>
      <c r="BW29" s="148">
        <f>IF(AND('BLOC PM'!$K19&gt;synthèse!BW$14,'BLOC PM'!$K19&lt;synthèse!BW$14+0.1),1,0)</f>
        <v>0</v>
      </c>
      <c r="BX29" s="148">
        <f>IF(AND('BLOC PM'!$K19&gt;synthèse!BX$14,'BLOC PM'!$K19&lt;synthèse!BX$14+0.1),1,0)</f>
        <v>0</v>
      </c>
      <c r="BY29" s="148">
        <f>IF(AND('BLOC PM'!$K19&gt;synthèse!BY$14,'BLOC PM'!$K19&lt;synthèse!BY$14+0.1),1,0)</f>
        <v>0</v>
      </c>
      <c r="BZ29" s="148">
        <f>IF(AND('BLOC PM'!$K19&gt;synthèse!BZ$14,'BLOC PM'!$K19&lt;synthèse!BZ$14+0.1),1,0)</f>
        <v>0</v>
      </c>
      <c r="CA29" s="148">
        <f>IF(AND('BLOC PM'!$K19&gt;synthèse!CA$14,'BLOC PM'!$K19&lt;synthèse!CA$14+0.1),1,0)</f>
        <v>0</v>
      </c>
      <c r="CB29" s="148">
        <f>IF(AND('BLOC PM'!$K19&gt;synthèse!CB$14,'BLOC PM'!$K19&lt;synthèse!CB$14+0.1),1,0)</f>
        <v>0</v>
      </c>
      <c r="CC29" s="148">
        <f>IF(AND('BLOC PM'!$K19&gt;synthèse!CC$14,'BLOC PM'!$K19&lt;synthèse!CC$14+0.1),1,0)</f>
        <v>0</v>
      </c>
      <c r="CD29" s="148">
        <f>IF(AND('BLOC PM'!$K19&gt;synthèse!CD$14,'BLOC PM'!$K19&lt;synthèse!CD$14+0.1),1,0)</f>
        <v>0</v>
      </c>
      <c r="CE29" s="148">
        <f>IF(AND('BLOC PM'!$K19&gt;synthèse!CE$14,'BLOC PM'!$K19&lt;synthèse!CE$14+0.1),1,0)</f>
        <v>0</v>
      </c>
      <c r="CF29" s="148">
        <f>IF(AND('BLOC PM'!$K19&gt;synthèse!CF$14,'BLOC PM'!$K19&lt;synthèse!CF$14+0.1),1,0)</f>
        <v>0</v>
      </c>
      <c r="CG29" s="148">
        <f>IF(AND('BLOC PM'!$K19&gt;synthèse!CG$14,'BLOC PM'!$K19&lt;synthèse!CG$14+0.1),1,0)</f>
        <v>0</v>
      </c>
      <c r="CH29" s="148">
        <f>IF(AND('BLOC PM'!$K19&gt;synthèse!CH$14,'BLOC PM'!$K19&lt;synthèse!CH$14+0.1),1,0)</f>
        <v>0</v>
      </c>
      <c r="CI29" s="148">
        <f>IF(AND('BLOC PM'!$K19&gt;synthèse!CI$14,'BLOC PM'!$K19&lt;synthèse!CI$14+0.1),1,0)</f>
        <v>0</v>
      </c>
      <c r="CJ29" s="148">
        <f>IF(AND('BLOC PM'!$K19&gt;synthèse!CJ$14,'BLOC PM'!$K19&lt;synthèse!CJ$14+0.1),1,0)</f>
        <v>0</v>
      </c>
      <c r="CK29" s="148">
        <f>IF(AND('BLOC PM'!$K19&gt;synthèse!CK$14,'BLOC PM'!$K19&lt;synthèse!CK$14+0.1),1,0)</f>
        <v>0</v>
      </c>
      <c r="CM29" s="2">
        <f t="shared" si="66"/>
        <v>0</v>
      </c>
      <c r="CN29" s="2">
        <f t="shared" si="67"/>
        <v>0</v>
      </c>
      <c r="CO29" s="2">
        <f t="shared" si="68"/>
        <v>0</v>
      </c>
      <c r="CP29" s="2">
        <f t="shared" si="69"/>
        <v>0</v>
      </c>
      <c r="CQ29" s="2">
        <f t="shared" si="70"/>
        <v>0</v>
      </c>
      <c r="CR29" s="2">
        <f t="shared" si="71"/>
        <v>1</v>
      </c>
      <c r="CS29" s="2">
        <f t="shared" si="72"/>
        <v>0</v>
      </c>
      <c r="CT29" s="2">
        <f t="shared" si="73"/>
        <v>0</v>
      </c>
      <c r="CU29" s="2">
        <f t="shared" si="74"/>
        <v>0</v>
      </c>
      <c r="CV29" s="2">
        <f t="shared" si="75"/>
        <v>0</v>
      </c>
      <c r="CW29" s="2">
        <f t="shared" si="76"/>
        <v>0</v>
      </c>
      <c r="CX29" s="2">
        <f t="shared" si="77"/>
        <v>0</v>
      </c>
      <c r="CY29" s="2">
        <f t="shared" si="78"/>
        <v>0</v>
      </c>
      <c r="CZ29" s="2">
        <f t="shared" si="79"/>
        <v>0</v>
      </c>
      <c r="DA29" s="2">
        <f t="shared" si="80"/>
        <v>0</v>
      </c>
      <c r="DB29" s="2">
        <f t="shared" si="81"/>
        <v>0</v>
      </c>
      <c r="DC29" s="2">
        <f t="shared" si="82"/>
        <v>0</v>
      </c>
      <c r="DD29" s="2">
        <f t="shared" si="83"/>
        <v>0</v>
      </c>
      <c r="DE29" s="2">
        <f t="shared" si="84"/>
        <v>0</v>
      </c>
      <c r="DF29" s="2">
        <f t="shared" si="85"/>
        <v>0</v>
      </c>
      <c r="DG29" s="2">
        <f t="shared" si="86"/>
        <v>0</v>
      </c>
      <c r="DH29" s="2">
        <f t="shared" si="87"/>
        <v>0</v>
      </c>
      <c r="DI29" s="2">
        <f t="shared" si="88"/>
        <v>0</v>
      </c>
      <c r="DJ29" s="2">
        <f t="shared" si="89"/>
        <v>0</v>
      </c>
      <c r="DK29" s="2">
        <f t="shared" si="90"/>
        <v>0</v>
      </c>
      <c r="DL29" s="2">
        <f t="shared" si="91"/>
        <v>0</v>
      </c>
      <c r="DM29" s="2">
        <f t="shared" si="92"/>
        <v>0</v>
      </c>
      <c r="DN29" s="2">
        <f t="shared" si="93"/>
        <v>0</v>
      </c>
      <c r="DO29" s="2">
        <f t="shared" si="94"/>
        <v>0</v>
      </c>
      <c r="DP29" s="2">
        <f t="shared" si="95"/>
        <v>0</v>
      </c>
      <c r="DQ29" s="2">
        <f t="shared" si="96"/>
        <v>0</v>
      </c>
      <c r="DR29" s="2">
        <f t="shared" si="97"/>
        <v>0</v>
      </c>
      <c r="DS29" s="2">
        <f t="shared" si="98"/>
        <v>0</v>
      </c>
      <c r="DT29" s="2">
        <f t="shared" si="99"/>
        <v>0</v>
      </c>
      <c r="DU29" s="2">
        <f t="shared" si="100"/>
        <v>0</v>
      </c>
      <c r="DV29" s="2">
        <f t="shared" si="101"/>
        <v>0</v>
      </c>
      <c r="DW29" s="2">
        <f t="shared" si="102"/>
        <v>0</v>
      </c>
      <c r="DX29" s="2">
        <f t="shared" si="103"/>
        <v>0</v>
      </c>
      <c r="DY29" s="2">
        <f t="shared" si="104"/>
        <v>0</v>
      </c>
      <c r="DZ29" s="2">
        <f t="shared" si="105"/>
        <v>0</v>
      </c>
      <c r="EA29" s="2">
        <f t="shared" si="106"/>
        <v>0</v>
      </c>
      <c r="EB29" s="2">
        <f t="shared" si="107"/>
        <v>0</v>
      </c>
      <c r="EC29" s="2">
        <f t="shared" si="108"/>
        <v>0</v>
      </c>
      <c r="ED29" s="2">
        <f t="shared" si="109"/>
        <v>0</v>
      </c>
      <c r="EE29" s="2">
        <f t="shared" si="110"/>
        <v>0</v>
      </c>
      <c r="EF29" s="2">
        <f t="shared" si="111"/>
        <v>0</v>
      </c>
      <c r="EG29" s="2">
        <f t="shared" si="112"/>
        <v>0</v>
      </c>
      <c r="EH29" s="2">
        <f t="shared" si="113"/>
        <v>0</v>
      </c>
      <c r="EI29" s="2">
        <f t="shared" si="113"/>
        <v>0</v>
      </c>
      <c r="EJ29" s="2">
        <f t="shared" si="113"/>
        <v>0</v>
      </c>
      <c r="EK29" s="2">
        <f t="shared" si="113"/>
        <v>0</v>
      </c>
      <c r="EL29" s="2">
        <f t="shared" si="113"/>
        <v>0</v>
      </c>
      <c r="EM29" s="2">
        <f t="shared" si="113"/>
        <v>0</v>
      </c>
      <c r="EN29" s="2">
        <f t="shared" si="113"/>
        <v>0</v>
      </c>
      <c r="EO29" s="2">
        <f t="shared" si="113"/>
        <v>0</v>
      </c>
      <c r="EP29" s="2">
        <f t="shared" si="113"/>
        <v>0</v>
      </c>
      <c r="ES29" s="227" t="s">
        <v>67</v>
      </c>
      <c r="ET29" s="179">
        <v>48.296975874957525</v>
      </c>
      <c r="EU29" s="179" t="str">
        <f t="shared" si="4"/>
        <v/>
      </c>
      <c r="EV29" s="267" t="e">
        <f t="shared" si="55"/>
        <v>#VALUE!</v>
      </c>
      <c r="EW29" s="285" t="e">
        <f t="shared" si="56"/>
        <v>#VALUE!</v>
      </c>
      <c r="EX29" s="253"/>
      <c r="EY29" s="253"/>
      <c r="EZ29" s="7"/>
      <c r="FC29" s="227"/>
      <c r="FD29" s="126"/>
      <c r="FE29" s="179"/>
    </row>
    <row r="30" spans="1:161" ht="17.25" thickBot="1" x14ac:dyDescent="0.3">
      <c r="A30" s="90" t="s">
        <v>3</v>
      </c>
      <c r="B30" s="91"/>
      <c r="C30" s="302">
        <f>SUM(C23:C29)</f>
        <v>18737</v>
      </c>
      <c r="D30" s="303"/>
      <c r="E30" s="304">
        <f>SUM(E23:E29)</f>
        <v>13338</v>
      </c>
      <c r="F30" s="138">
        <f t="shared" si="60"/>
        <v>0.71185355179591181</v>
      </c>
      <c r="G30" s="139">
        <v>0.65800352821682495</v>
      </c>
      <c r="H30" s="151"/>
      <c r="I30" s="61"/>
      <c r="J30" s="61"/>
      <c r="K30" s="61"/>
      <c r="L30" s="66"/>
      <c r="M30" s="9">
        <f>IF('BLOC PM'!A20&lt;&gt;"",'BLOC PM'!A20,"")</f>
        <v>38</v>
      </c>
      <c r="N30" s="9">
        <f>IF(AND('BLOC PM'!A20&lt;&gt;"",'BLOC PM'!N20&lt;&gt;"*Non mis en vente"),1,0)</f>
        <v>1</v>
      </c>
      <c r="O30" s="9">
        <f>IF(OR('BLOC PM'!E20="CR",'BLOC PM'!E20="CE"),1,0)</f>
        <v>0</v>
      </c>
      <c r="P30" s="9">
        <f>IF(AND('BLOC PM'!N20&lt;&gt;"*RETIRE",'BLOC PM'!N20&lt;&gt;"*PAS D'OFFRE",'BLOC PM'!N20&lt;&gt;""),1,0)</f>
        <v>1</v>
      </c>
      <c r="Q30" s="10">
        <f>'BLOC PM'!I20</f>
        <v>614</v>
      </c>
      <c r="R30" s="10">
        <f t="shared" si="63"/>
        <v>614</v>
      </c>
      <c r="S30" s="10">
        <f>'BLOC PM'!L20</f>
        <v>28650</v>
      </c>
      <c r="T30" s="10">
        <f t="shared" si="64"/>
        <v>28650</v>
      </c>
      <c r="U30" s="10">
        <f>'BLOC PM'!O20</f>
        <v>5</v>
      </c>
      <c r="V30" s="10">
        <f t="shared" si="65"/>
        <v>5</v>
      </c>
      <c r="W30" s="10" t="str">
        <f>'BLOC PM'!B20</f>
        <v>Privée</v>
      </c>
      <c r="X30" s="7"/>
      <c r="Y30" s="2">
        <f>+'UP PM'!A21</f>
        <v>28</v>
      </c>
      <c r="Z30" s="2">
        <f>IF(AND('UP PM'!A21&lt;&gt;"",'UP PM'!N21&lt;&gt;"*Non mis en vente"),1,0)</f>
        <v>1</v>
      </c>
      <c r="AA30" s="2">
        <f>IF(AND('UP PM'!N21&lt;&gt;"*RETIRE",'UP PM'!N21&lt;&gt;"*PAS D'OFFRE",'UP PM'!N21&lt;&gt;""),1,0)</f>
        <v>0</v>
      </c>
      <c r="AB30" s="10">
        <f>+'UP PM'!G21</f>
        <v>300</v>
      </c>
      <c r="AC30" s="2">
        <f t="shared" si="5"/>
        <v>0</v>
      </c>
      <c r="AD30" s="2" t="str">
        <f>'UP PM'!B21</f>
        <v>Privée</v>
      </c>
      <c r="AE30" s="7"/>
      <c r="AF30" s="154"/>
      <c r="AG30" s="9">
        <f>IF('BLOC PM'!A20&lt;&gt;"",'BLOC PM'!A20,"")</f>
        <v>38</v>
      </c>
      <c r="AH30" s="148">
        <f>IF(AND('BLOC PM'!$K20&gt;synthèse!AH$14,'BLOC PM'!$K20&lt;synthèse!AH$14+0.1),1,0)</f>
        <v>0</v>
      </c>
      <c r="AI30" s="148">
        <f>IF(AND('BLOC PM'!$K20&gt;synthèse!AI$14,'BLOC PM'!$K20&lt;synthèse!AI$14+0.1),1,0)</f>
        <v>0</v>
      </c>
      <c r="AJ30" s="148">
        <f>IF(AND('BLOC PM'!$K20&gt;synthèse!AJ$14,'BLOC PM'!$K20&lt;synthèse!AJ$14+0.1),1,0)</f>
        <v>0</v>
      </c>
      <c r="AK30" s="148">
        <f>IF(AND('BLOC PM'!$K20&gt;synthèse!AK$14,'BLOC PM'!$K20&lt;synthèse!AK$14+0.1),1,0)</f>
        <v>0</v>
      </c>
      <c r="AL30" s="148">
        <f>IF(AND('BLOC PM'!$K20&gt;synthèse!AL$14,'BLOC PM'!$K20&lt;synthèse!AL$14+0.1),1,0)</f>
        <v>1</v>
      </c>
      <c r="AM30" s="148">
        <f>IF(AND('BLOC PM'!$K20&gt;synthèse!AM$14,'BLOC PM'!$K20&lt;synthèse!AM$14+0.1),1,0)</f>
        <v>0</v>
      </c>
      <c r="AN30" s="148">
        <f>IF(AND('BLOC PM'!$K20&gt;synthèse!AN$14,'BLOC PM'!$K20&lt;synthèse!AN$14+0.1),1,0)</f>
        <v>0</v>
      </c>
      <c r="AO30" s="148">
        <f>IF(AND('BLOC PM'!$K20&gt;synthèse!AO$14,'BLOC PM'!$K20&lt;synthèse!AO$14+0.1),1,0)</f>
        <v>0</v>
      </c>
      <c r="AP30" s="148">
        <f>IF(AND('BLOC PM'!$K20&gt;synthèse!AP$14,'BLOC PM'!$K20&lt;synthèse!AP$14+0.1),1,0)</f>
        <v>0</v>
      </c>
      <c r="AQ30" s="148">
        <f>IF(AND('BLOC PM'!$K20&gt;synthèse!AQ$14,'BLOC PM'!$K20&lt;synthèse!AQ$14+0.1),1,0)</f>
        <v>0</v>
      </c>
      <c r="AR30" s="148">
        <f>IF(AND('BLOC PM'!$K20&gt;synthèse!AR$14,'BLOC PM'!$K20&lt;synthèse!AR$14+0.1),1,0)</f>
        <v>0</v>
      </c>
      <c r="AS30" s="148">
        <f>IF(AND('BLOC PM'!$K20&gt;synthèse!AS$14,'BLOC PM'!$K20&lt;synthèse!AS$14+0.1),1,0)</f>
        <v>0</v>
      </c>
      <c r="AT30" s="148">
        <f>IF(AND('BLOC PM'!$K20&gt;synthèse!AT$14,'BLOC PM'!$K20&lt;synthèse!AT$14+0.1),1,0)</f>
        <v>0</v>
      </c>
      <c r="AU30" s="148">
        <f>IF(AND('BLOC PM'!$K20&gt;synthèse!AU$14,'BLOC PM'!$K20&lt;synthèse!AU$14+0.1),1,0)</f>
        <v>0</v>
      </c>
      <c r="AV30" s="148">
        <f>IF(AND('BLOC PM'!$K20&gt;synthèse!AV$14,'BLOC PM'!$K20&lt;synthèse!AV$14+0.1),1,0)</f>
        <v>0</v>
      </c>
      <c r="AW30" s="148">
        <f>IF(AND('BLOC PM'!$K20&gt;synthèse!AW$14,'BLOC PM'!$K20&lt;synthèse!AW$14+0.1),1,0)</f>
        <v>0</v>
      </c>
      <c r="AX30" s="148">
        <f>IF(AND('BLOC PM'!$K20&gt;synthèse!AX$14,'BLOC PM'!$K20&lt;synthèse!AX$14+0.1),1,0)</f>
        <v>0</v>
      </c>
      <c r="AY30" s="148">
        <f>IF(AND('BLOC PM'!$K20&gt;synthèse!AY$14,'BLOC PM'!$K20&lt;synthèse!AY$14+0.1),1,0)</f>
        <v>0</v>
      </c>
      <c r="AZ30" s="148">
        <f>IF(AND('BLOC PM'!$K20&gt;synthèse!AZ$14,'BLOC PM'!$K20&lt;synthèse!AZ$14+0.1),1,0)</f>
        <v>0</v>
      </c>
      <c r="BA30" s="148">
        <f>IF(AND('BLOC PM'!$K20&gt;synthèse!BA$14,'BLOC PM'!$K20&lt;synthèse!BA$14+0.1),1,0)</f>
        <v>0</v>
      </c>
      <c r="BB30" s="148">
        <f>IF(AND('BLOC PM'!$K20&gt;synthèse!BB$14,'BLOC PM'!$K20&lt;synthèse!BB$14+0.1),1,0)</f>
        <v>0</v>
      </c>
      <c r="BC30" s="148">
        <f>IF(AND('BLOC PM'!$K20&gt;synthèse!BC$14,'BLOC PM'!$K20&lt;synthèse!BC$14+0.1),1,0)</f>
        <v>0</v>
      </c>
      <c r="BD30" s="148">
        <f>IF(AND('BLOC PM'!$K20&gt;synthèse!BD$14,'BLOC PM'!$K20&lt;synthèse!BD$14+0.1),1,0)</f>
        <v>0</v>
      </c>
      <c r="BE30" s="148">
        <f>IF(AND('BLOC PM'!$K20&gt;synthèse!BE$14,'BLOC PM'!$K20&lt;synthèse!BE$14+0.1),1,0)</f>
        <v>0</v>
      </c>
      <c r="BF30" s="148">
        <f>IF(AND('BLOC PM'!$K20&gt;synthèse!BF$14,'BLOC PM'!$K20&lt;synthèse!BF$14+0.1),1,0)</f>
        <v>0</v>
      </c>
      <c r="BG30" s="148">
        <f>IF(AND('BLOC PM'!$K20&gt;synthèse!BG$14,'BLOC PM'!$K20&lt;synthèse!BG$14+0.1),1,0)</f>
        <v>0</v>
      </c>
      <c r="BH30" s="148">
        <f>IF(AND('BLOC PM'!$K20&gt;synthèse!BH$14,'BLOC PM'!$K20&lt;synthèse!BH$14+0.1),1,0)</f>
        <v>0</v>
      </c>
      <c r="BI30" s="148">
        <f>IF(AND('BLOC PM'!$K20&gt;synthèse!BI$14,'BLOC PM'!$K20&lt;synthèse!BI$14+0.1),1,0)</f>
        <v>0</v>
      </c>
      <c r="BJ30" s="148">
        <f>IF(AND('BLOC PM'!$K20&gt;synthèse!BJ$14,'BLOC PM'!$K20&lt;synthèse!BJ$14+0.1),1,0)</f>
        <v>0</v>
      </c>
      <c r="BK30" s="148">
        <f>IF(AND('BLOC PM'!$K20&gt;synthèse!BK$14,'BLOC PM'!$K20&lt;synthèse!BK$14+0.1),1,0)</f>
        <v>0</v>
      </c>
      <c r="BL30" s="148">
        <f>IF(AND('BLOC PM'!$K20&gt;synthèse!BL$14,'BLOC PM'!$K20&lt;synthèse!BL$14+0.1),1,0)</f>
        <v>0</v>
      </c>
      <c r="BM30" s="148">
        <f>IF(AND('BLOC PM'!$K20&gt;synthèse!BM$14,'BLOC PM'!$K20&lt;synthèse!BM$14+0.1),1,0)</f>
        <v>0</v>
      </c>
      <c r="BN30" s="148">
        <f>IF(AND('BLOC PM'!$K20&gt;synthèse!BN$14,'BLOC PM'!$K20&lt;synthèse!BN$14+0.1),1,0)</f>
        <v>0</v>
      </c>
      <c r="BO30" s="148">
        <f>IF(AND('BLOC PM'!$K20&gt;synthèse!BO$14,'BLOC PM'!$K20&lt;synthèse!BO$14+0.1),1,0)</f>
        <v>0</v>
      </c>
      <c r="BP30" s="148">
        <f>IF(AND('BLOC PM'!$K20&gt;synthèse!BP$14,'BLOC PM'!$K20&lt;synthèse!BP$14+0.1),1,0)</f>
        <v>0</v>
      </c>
      <c r="BQ30" s="148">
        <f>IF(AND('BLOC PM'!$K20&gt;synthèse!BQ$14,'BLOC PM'!$K20&lt;synthèse!BQ$14+0.1),1,0)</f>
        <v>0</v>
      </c>
      <c r="BR30" s="148">
        <f>IF(AND('BLOC PM'!$K20&gt;synthèse!BR$14,'BLOC PM'!$K20&lt;synthèse!BR$14+0.1),1,0)</f>
        <v>0</v>
      </c>
      <c r="BS30" s="148">
        <f>IF(AND('BLOC PM'!$K20&gt;synthèse!BS$14,'BLOC PM'!$K20&lt;synthèse!BS$14+0.1),1,0)</f>
        <v>0</v>
      </c>
      <c r="BT30" s="148">
        <f>IF(AND('BLOC PM'!$K20&gt;synthèse!BT$14,'BLOC PM'!$K20&lt;synthèse!BT$14+0.1),1,0)</f>
        <v>0</v>
      </c>
      <c r="BU30" s="148">
        <f>IF(AND('BLOC PM'!$K20&gt;synthèse!BU$14,'BLOC PM'!$K20&lt;synthèse!BU$14+0.1),1,0)</f>
        <v>0</v>
      </c>
      <c r="BV30" s="148">
        <f>IF(AND('BLOC PM'!$K20&gt;synthèse!BV$14,'BLOC PM'!$K20&lt;synthèse!BV$14+0.1),1,0)</f>
        <v>0</v>
      </c>
      <c r="BW30" s="148">
        <f>IF(AND('BLOC PM'!$K20&gt;synthèse!BW$14,'BLOC PM'!$K20&lt;synthèse!BW$14+0.1),1,0)</f>
        <v>0</v>
      </c>
      <c r="BX30" s="148">
        <f>IF(AND('BLOC PM'!$K20&gt;synthèse!BX$14,'BLOC PM'!$K20&lt;synthèse!BX$14+0.1),1,0)</f>
        <v>0</v>
      </c>
      <c r="BY30" s="148">
        <f>IF(AND('BLOC PM'!$K20&gt;synthèse!BY$14,'BLOC PM'!$K20&lt;synthèse!BY$14+0.1),1,0)</f>
        <v>0</v>
      </c>
      <c r="BZ30" s="148">
        <f>IF(AND('BLOC PM'!$K20&gt;synthèse!BZ$14,'BLOC PM'!$K20&lt;synthèse!BZ$14+0.1),1,0)</f>
        <v>0</v>
      </c>
      <c r="CA30" s="148">
        <f>IF(AND('BLOC PM'!$K20&gt;synthèse!CA$14,'BLOC PM'!$K20&lt;synthèse!CA$14+0.1),1,0)</f>
        <v>0</v>
      </c>
      <c r="CB30" s="148">
        <f>IF(AND('BLOC PM'!$K20&gt;synthèse!CB$14,'BLOC PM'!$K20&lt;synthèse!CB$14+0.1),1,0)</f>
        <v>0</v>
      </c>
      <c r="CC30" s="148">
        <f>IF(AND('BLOC PM'!$K20&gt;synthèse!CC$14,'BLOC PM'!$K20&lt;synthèse!CC$14+0.1),1,0)</f>
        <v>0</v>
      </c>
      <c r="CD30" s="148">
        <f>IF(AND('BLOC PM'!$K20&gt;synthèse!CD$14,'BLOC PM'!$K20&lt;synthèse!CD$14+0.1),1,0)</f>
        <v>0</v>
      </c>
      <c r="CE30" s="148">
        <f>IF(AND('BLOC PM'!$K20&gt;synthèse!CE$14,'BLOC PM'!$K20&lt;synthèse!CE$14+0.1),1,0)</f>
        <v>0</v>
      </c>
      <c r="CF30" s="148">
        <f>IF(AND('BLOC PM'!$K20&gt;synthèse!CF$14,'BLOC PM'!$K20&lt;synthèse!CF$14+0.1),1,0)</f>
        <v>0</v>
      </c>
      <c r="CG30" s="148">
        <f>IF(AND('BLOC PM'!$K20&gt;synthèse!CG$14,'BLOC PM'!$K20&lt;synthèse!CG$14+0.1),1,0)</f>
        <v>0</v>
      </c>
      <c r="CH30" s="148">
        <f>IF(AND('BLOC PM'!$K20&gt;synthèse!CH$14,'BLOC PM'!$K20&lt;synthèse!CH$14+0.1),1,0)</f>
        <v>0</v>
      </c>
      <c r="CI30" s="148">
        <f>IF(AND('BLOC PM'!$K20&gt;synthèse!CI$14,'BLOC PM'!$K20&lt;synthèse!CI$14+0.1),1,0)</f>
        <v>0</v>
      </c>
      <c r="CJ30" s="148">
        <f>IF(AND('BLOC PM'!$K20&gt;synthèse!CJ$14,'BLOC PM'!$K20&lt;synthèse!CJ$14+0.1),1,0)</f>
        <v>0</v>
      </c>
      <c r="CK30" s="148">
        <f>IF(AND('BLOC PM'!$K20&gt;synthèse!CK$14,'BLOC PM'!$K20&lt;synthèse!CK$14+0.1),1,0)</f>
        <v>0</v>
      </c>
      <c r="CM30" s="2">
        <f t="shared" si="66"/>
        <v>0</v>
      </c>
      <c r="CN30" s="2">
        <f t="shared" si="67"/>
        <v>0</v>
      </c>
      <c r="CO30" s="2">
        <f t="shared" si="68"/>
        <v>0</v>
      </c>
      <c r="CP30" s="2">
        <f t="shared" si="69"/>
        <v>0</v>
      </c>
      <c r="CQ30" s="2">
        <f t="shared" si="70"/>
        <v>0</v>
      </c>
      <c r="CR30" s="2">
        <f t="shared" si="71"/>
        <v>0</v>
      </c>
      <c r="CS30" s="2">
        <f t="shared" si="72"/>
        <v>0</v>
      </c>
      <c r="CT30" s="2">
        <f t="shared" si="73"/>
        <v>0</v>
      </c>
      <c r="CU30" s="2">
        <f t="shared" si="74"/>
        <v>0</v>
      </c>
      <c r="CV30" s="2">
        <f t="shared" si="75"/>
        <v>0</v>
      </c>
      <c r="CW30" s="2">
        <f t="shared" si="76"/>
        <v>0</v>
      </c>
      <c r="CX30" s="2">
        <f t="shared" si="77"/>
        <v>0</v>
      </c>
      <c r="CY30" s="2">
        <f t="shared" si="78"/>
        <v>0</v>
      </c>
      <c r="CZ30" s="2">
        <f t="shared" si="79"/>
        <v>0</v>
      </c>
      <c r="DA30" s="2">
        <f t="shared" si="80"/>
        <v>0</v>
      </c>
      <c r="DB30" s="2">
        <f t="shared" si="81"/>
        <v>0</v>
      </c>
      <c r="DC30" s="2">
        <f t="shared" si="82"/>
        <v>0</v>
      </c>
      <c r="DD30" s="2">
        <f t="shared" si="83"/>
        <v>0</v>
      </c>
      <c r="DE30" s="2">
        <f t="shared" si="84"/>
        <v>0</v>
      </c>
      <c r="DF30" s="2">
        <f t="shared" si="85"/>
        <v>0</v>
      </c>
      <c r="DG30" s="2">
        <f t="shared" si="86"/>
        <v>0</v>
      </c>
      <c r="DH30" s="2">
        <f t="shared" si="87"/>
        <v>0</v>
      </c>
      <c r="DI30" s="2">
        <f t="shared" si="88"/>
        <v>0</v>
      </c>
      <c r="DJ30" s="2">
        <f t="shared" si="89"/>
        <v>0</v>
      </c>
      <c r="DK30" s="2">
        <f t="shared" si="90"/>
        <v>0</v>
      </c>
      <c r="DL30" s="2">
        <f t="shared" si="91"/>
        <v>0</v>
      </c>
      <c r="DM30" s="2">
        <f t="shared" si="92"/>
        <v>0</v>
      </c>
      <c r="DN30" s="2">
        <f t="shared" si="93"/>
        <v>0</v>
      </c>
      <c r="DO30" s="2">
        <f t="shared" si="94"/>
        <v>0</v>
      </c>
      <c r="DP30" s="2">
        <f t="shared" si="95"/>
        <v>0</v>
      </c>
      <c r="DQ30" s="2">
        <f t="shared" si="96"/>
        <v>0</v>
      </c>
      <c r="DR30" s="2">
        <f t="shared" si="97"/>
        <v>0</v>
      </c>
      <c r="DS30" s="2">
        <f t="shared" si="98"/>
        <v>0</v>
      </c>
      <c r="DT30" s="2">
        <f t="shared" si="99"/>
        <v>0</v>
      </c>
      <c r="DU30" s="2">
        <f t="shared" si="100"/>
        <v>0</v>
      </c>
      <c r="DV30" s="2">
        <f t="shared" si="101"/>
        <v>0</v>
      </c>
      <c r="DW30" s="2">
        <f t="shared" si="102"/>
        <v>0</v>
      </c>
      <c r="DX30" s="2">
        <f t="shared" si="103"/>
        <v>0</v>
      </c>
      <c r="DY30" s="2">
        <f t="shared" si="104"/>
        <v>0</v>
      </c>
      <c r="DZ30" s="2">
        <f t="shared" si="105"/>
        <v>0</v>
      </c>
      <c r="EA30" s="2">
        <f t="shared" si="106"/>
        <v>0</v>
      </c>
      <c r="EB30" s="2">
        <f t="shared" si="107"/>
        <v>0</v>
      </c>
      <c r="EC30" s="2">
        <f t="shared" si="108"/>
        <v>0</v>
      </c>
      <c r="ED30" s="2">
        <f t="shared" si="109"/>
        <v>0</v>
      </c>
      <c r="EE30" s="2">
        <f t="shared" si="110"/>
        <v>0</v>
      </c>
      <c r="EF30" s="2">
        <f t="shared" si="111"/>
        <v>0</v>
      </c>
      <c r="EG30" s="2">
        <f t="shared" si="112"/>
        <v>0</v>
      </c>
      <c r="EH30" s="2">
        <f t="shared" si="113"/>
        <v>0</v>
      </c>
      <c r="EI30" s="2">
        <f t="shared" si="113"/>
        <v>0</v>
      </c>
      <c r="EJ30" s="2">
        <f t="shared" si="113"/>
        <v>0</v>
      </c>
      <c r="EK30" s="2">
        <f t="shared" si="113"/>
        <v>0</v>
      </c>
      <c r="EL30" s="2">
        <f t="shared" si="113"/>
        <v>0</v>
      </c>
      <c r="EM30" s="2">
        <f t="shared" si="113"/>
        <v>0</v>
      </c>
      <c r="EN30" s="2">
        <f t="shared" si="113"/>
        <v>0</v>
      </c>
      <c r="EO30" s="2">
        <f t="shared" si="113"/>
        <v>0</v>
      </c>
      <c r="EP30" s="2">
        <f t="shared" si="113"/>
        <v>0</v>
      </c>
      <c r="ES30" s="227" t="s">
        <v>68</v>
      </c>
      <c r="ET30" s="179" t="s">
        <v>41</v>
      </c>
      <c r="EU30" s="179">
        <f t="shared" si="4"/>
        <v>60.03908241291419</v>
      </c>
      <c r="EV30" s="267" t="e">
        <f t="shared" si="55"/>
        <v>#VALUE!</v>
      </c>
      <c r="EW30" s="285" t="e">
        <f t="shared" si="56"/>
        <v>#VALUE!</v>
      </c>
      <c r="EX30" s="253"/>
      <c r="EY30" s="253"/>
      <c r="EZ30" s="7"/>
      <c r="FC30" s="227"/>
      <c r="FD30" s="126"/>
      <c r="FE30" s="179"/>
    </row>
    <row r="31" spans="1:161" ht="17.25" thickTop="1" x14ac:dyDescent="0.25">
      <c r="A31" s="143"/>
      <c r="C31" s="61"/>
      <c r="D31" s="61"/>
      <c r="E31" s="61"/>
      <c r="F31" s="61"/>
      <c r="H31" s="61"/>
      <c r="I31" s="61"/>
      <c r="J31" s="61"/>
      <c r="K31" s="61"/>
      <c r="L31" s="66"/>
      <c r="M31" s="9" t="str">
        <f>IF('BLOC PM'!A21&lt;&gt;"",'BLOC PM'!A21,"")</f>
        <v/>
      </c>
      <c r="N31" s="9">
        <f>IF(AND('BLOC PM'!A21&lt;&gt;"",'BLOC PM'!N21&lt;&gt;"*Non mis en vente"),1,0)</f>
        <v>0</v>
      </c>
      <c r="O31" s="9">
        <f>IF(OR('BLOC PM'!E21="CR",'BLOC PM'!E21="CE"),1,0)</f>
        <v>0</v>
      </c>
      <c r="P31" s="9">
        <f>IF(AND('BLOC PM'!N21&lt;&gt;"*RETIRE",'BLOC PM'!N21&lt;&gt;"*PAS D'OFFRE",'BLOC PM'!N21&lt;&gt;""),1,0)</f>
        <v>0</v>
      </c>
      <c r="Q31" s="10">
        <f>'BLOC PM'!I21</f>
        <v>0</v>
      </c>
      <c r="R31" s="10">
        <f t="shared" si="63"/>
        <v>0</v>
      </c>
      <c r="S31" s="10">
        <f>'BLOC PM'!L21</f>
        <v>0</v>
      </c>
      <c r="T31" s="10">
        <f t="shared" si="64"/>
        <v>0</v>
      </c>
      <c r="U31" s="10">
        <f>'BLOC PM'!O21</f>
        <v>0</v>
      </c>
      <c r="V31" s="10">
        <f t="shared" si="65"/>
        <v>0</v>
      </c>
      <c r="W31" s="10">
        <f>'BLOC PM'!B21</f>
        <v>0</v>
      </c>
      <c r="X31" s="7"/>
      <c r="Y31" s="2">
        <f>+'UP PM'!A22</f>
        <v>29</v>
      </c>
      <c r="Z31" s="2">
        <f>IF(AND('UP PM'!A22&lt;&gt;"",'UP PM'!N22&lt;&gt;"*Non mis en vente"),1,0)</f>
        <v>1</v>
      </c>
      <c r="AA31" s="2">
        <f>IF(AND('UP PM'!N22&lt;&gt;"*RETIRE",'UP PM'!N22&lt;&gt;"*PAS D'OFFRE",'UP PM'!N22&lt;&gt;""),1,0)</f>
        <v>1</v>
      </c>
      <c r="AB31" s="10">
        <f>+'UP PM'!G22</f>
        <v>100</v>
      </c>
      <c r="AC31" s="2">
        <f t="shared" si="5"/>
        <v>100</v>
      </c>
      <c r="AD31" s="2" t="str">
        <f>'UP PM'!B22</f>
        <v>Privée</v>
      </c>
      <c r="AE31" s="7"/>
      <c r="AF31" s="154"/>
      <c r="AG31" s="9" t="str">
        <f>IF('BLOC PM'!A21&lt;&gt;"",'BLOC PM'!A21,"")</f>
        <v/>
      </c>
      <c r="AH31" s="148">
        <f>IF(AND('BLOC PM'!$K21&gt;synthèse!AH$14,'BLOC PM'!$K21&lt;synthèse!AH$14+0.1),1,0)</f>
        <v>0</v>
      </c>
      <c r="AI31" s="148">
        <f>IF(AND('BLOC PM'!$K21&gt;synthèse!AI$14,'BLOC PM'!$K21&lt;synthèse!AI$14+0.1),1,0)</f>
        <v>0</v>
      </c>
      <c r="AJ31" s="148">
        <f>IF(AND('BLOC PM'!$K21&gt;synthèse!AJ$14,'BLOC PM'!$K21&lt;synthèse!AJ$14+0.1),1,0)</f>
        <v>0</v>
      </c>
      <c r="AK31" s="148">
        <f>IF(AND('BLOC PM'!$K21&gt;synthèse!AK$14,'BLOC PM'!$K21&lt;synthèse!AK$14+0.1),1,0)</f>
        <v>0</v>
      </c>
      <c r="AL31" s="148">
        <f>IF(AND('BLOC PM'!$K21&gt;synthèse!AL$14,'BLOC PM'!$K21&lt;synthèse!AL$14+0.1),1,0)</f>
        <v>0</v>
      </c>
      <c r="AM31" s="148">
        <f>IF(AND('BLOC PM'!$K21&gt;synthèse!AM$14,'BLOC PM'!$K21&lt;synthèse!AM$14+0.1),1,0)</f>
        <v>0</v>
      </c>
      <c r="AN31" s="148">
        <f>IF(AND('BLOC PM'!$K21&gt;synthèse!AN$14,'BLOC PM'!$K21&lt;synthèse!AN$14+0.1),1,0)</f>
        <v>0</v>
      </c>
      <c r="AO31" s="148">
        <f>IF(AND('BLOC PM'!$K21&gt;synthèse!AO$14,'BLOC PM'!$K21&lt;synthèse!AO$14+0.1),1,0)</f>
        <v>0</v>
      </c>
      <c r="AP31" s="148">
        <f>IF(AND('BLOC PM'!$K21&gt;synthèse!AP$14,'BLOC PM'!$K21&lt;synthèse!AP$14+0.1),1,0)</f>
        <v>0</v>
      </c>
      <c r="AQ31" s="148">
        <f>IF(AND('BLOC PM'!$K21&gt;synthèse!AQ$14,'BLOC PM'!$K21&lt;synthèse!AQ$14+0.1),1,0)</f>
        <v>0</v>
      </c>
      <c r="AR31" s="148">
        <f>IF(AND('BLOC PM'!$K21&gt;synthèse!AR$14,'BLOC PM'!$K21&lt;synthèse!AR$14+0.1),1,0)</f>
        <v>0</v>
      </c>
      <c r="AS31" s="148">
        <f>IF(AND('BLOC PM'!$K21&gt;synthèse!AS$14,'BLOC PM'!$K21&lt;synthèse!AS$14+0.1),1,0)</f>
        <v>0</v>
      </c>
      <c r="AT31" s="148">
        <f>IF(AND('BLOC PM'!$K21&gt;synthèse!AT$14,'BLOC PM'!$K21&lt;synthèse!AT$14+0.1),1,0)</f>
        <v>0</v>
      </c>
      <c r="AU31" s="148">
        <f>IF(AND('BLOC PM'!$K21&gt;synthèse!AU$14,'BLOC PM'!$K21&lt;synthèse!AU$14+0.1),1,0)</f>
        <v>0</v>
      </c>
      <c r="AV31" s="148">
        <f>IF(AND('BLOC PM'!$K21&gt;synthèse!AV$14,'BLOC PM'!$K21&lt;synthèse!AV$14+0.1),1,0)</f>
        <v>0</v>
      </c>
      <c r="AW31" s="148">
        <f>IF(AND('BLOC PM'!$K21&gt;synthèse!AW$14,'BLOC PM'!$K21&lt;synthèse!AW$14+0.1),1,0)</f>
        <v>0</v>
      </c>
      <c r="AX31" s="148">
        <f>IF(AND('BLOC PM'!$K21&gt;synthèse!AX$14,'BLOC PM'!$K21&lt;synthèse!AX$14+0.1),1,0)</f>
        <v>0</v>
      </c>
      <c r="AY31" s="148">
        <f>IF(AND('BLOC PM'!$K21&gt;synthèse!AY$14,'BLOC PM'!$K21&lt;synthèse!AY$14+0.1),1,0)</f>
        <v>0</v>
      </c>
      <c r="AZ31" s="148">
        <f>IF(AND('BLOC PM'!$K21&gt;synthèse!AZ$14,'BLOC PM'!$K21&lt;synthèse!AZ$14+0.1),1,0)</f>
        <v>0</v>
      </c>
      <c r="BA31" s="148">
        <f>IF(AND('BLOC PM'!$K21&gt;synthèse!BA$14,'BLOC PM'!$K21&lt;synthèse!BA$14+0.1),1,0)</f>
        <v>0</v>
      </c>
      <c r="BB31" s="148">
        <f>IF(AND('BLOC PM'!$K21&gt;synthèse!BB$14,'BLOC PM'!$K21&lt;synthèse!BB$14+0.1),1,0)</f>
        <v>0</v>
      </c>
      <c r="BC31" s="148">
        <f>IF(AND('BLOC PM'!$K21&gt;synthèse!BC$14,'BLOC PM'!$K21&lt;synthèse!BC$14+0.1),1,0)</f>
        <v>0</v>
      </c>
      <c r="BD31" s="148">
        <f>IF(AND('BLOC PM'!$K21&gt;synthèse!BD$14,'BLOC PM'!$K21&lt;synthèse!BD$14+0.1),1,0)</f>
        <v>0</v>
      </c>
      <c r="BE31" s="148">
        <f>IF(AND('BLOC PM'!$K21&gt;synthèse!BE$14,'BLOC PM'!$K21&lt;synthèse!BE$14+0.1),1,0)</f>
        <v>0</v>
      </c>
      <c r="BF31" s="148">
        <f>IF(AND('BLOC PM'!$K21&gt;synthèse!BF$14,'BLOC PM'!$K21&lt;synthèse!BF$14+0.1),1,0)</f>
        <v>0</v>
      </c>
      <c r="BG31" s="148">
        <f>IF(AND('BLOC PM'!$K21&gt;synthèse!BG$14,'BLOC PM'!$K21&lt;synthèse!BG$14+0.1),1,0)</f>
        <v>0</v>
      </c>
      <c r="BH31" s="148">
        <f>IF(AND('BLOC PM'!$K21&gt;synthèse!BH$14,'BLOC PM'!$K21&lt;synthèse!BH$14+0.1),1,0)</f>
        <v>0</v>
      </c>
      <c r="BI31" s="148">
        <f>IF(AND('BLOC PM'!$K21&gt;synthèse!BI$14,'BLOC PM'!$K21&lt;synthèse!BI$14+0.1),1,0)</f>
        <v>0</v>
      </c>
      <c r="BJ31" s="148">
        <f>IF(AND('BLOC PM'!$K21&gt;synthèse!BJ$14,'BLOC PM'!$K21&lt;synthèse!BJ$14+0.1),1,0)</f>
        <v>0</v>
      </c>
      <c r="BK31" s="148">
        <f>IF(AND('BLOC PM'!$K21&gt;synthèse!BK$14,'BLOC PM'!$K21&lt;synthèse!BK$14+0.1),1,0)</f>
        <v>0</v>
      </c>
      <c r="BL31" s="148">
        <f>IF(AND('BLOC PM'!$K21&gt;synthèse!BL$14,'BLOC PM'!$K21&lt;synthèse!BL$14+0.1),1,0)</f>
        <v>0</v>
      </c>
      <c r="BM31" s="148">
        <f>IF(AND('BLOC PM'!$K21&gt;synthèse!BM$14,'BLOC PM'!$K21&lt;synthèse!BM$14+0.1),1,0)</f>
        <v>0</v>
      </c>
      <c r="BN31" s="148">
        <f>IF(AND('BLOC PM'!$K21&gt;synthèse!BN$14,'BLOC PM'!$K21&lt;synthèse!BN$14+0.1),1,0)</f>
        <v>0</v>
      </c>
      <c r="BO31" s="148">
        <f>IF(AND('BLOC PM'!$K21&gt;synthèse!BO$14,'BLOC PM'!$K21&lt;synthèse!BO$14+0.1),1,0)</f>
        <v>0</v>
      </c>
      <c r="BP31" s="148">
        <f>IF(AND('BLOC PM'!$K21&gt;synthèse!BP$14,'BLOC PM'!$K21&lt;synthèse!BP$14+0.1),1,0)</f>
        <v>0</v>
      </c>
      <c r="BQ31" s="148">
        <f>IF(AND('BLOC PM'!$K21&gt;synthèse!BQ$14,'BLOC PM'!$K21&lt;synthèse!BQ$14+0.1),1,0)</f>
        <v>0</v>
      </c>
      <c r="BR31" s="148">
        <f>IF(AND('BLOC PM'!$K21&gt;synthèse!BR$14,'BLOC PM'!$K21&lt;synthèse!BR$14+0.1),1,0)</f>
        <v>0</v>
      </c>
      <c r="BS31" s="148">
        <f>IF(AND('BLOC PM'!$K21&gt;synthèse!BS$14,'BLOC PM'!$K21&lt;synthèse!BS$14+0.1),1,0)</f>
        <v>0</v>
      </c>
      <c r="BT31" s="148">
        <f>IF(AND('BLOC PM'!$K21&gt;synthèse!BT$14,'BLOC PM'!$K21&lt;synthèse!BT$14+0.1),1,0)</f>
        <v>0</v>
      </c>
      <c r="BU31" s="148">
        <f>IF(AND('BLOC PM'!$K21&gt;synthèse!BU$14,'BLOC PM'!$K21&lt;synthèse!BU$14+0.1),1,0)</f>
        <v>0</v>
      </c>
      <c r="BV31" s="148">
        <f>IF(AND('BLOC PM'!$K21&gt;synthèse!BV$14,'BLOC PM'!$K21&lt;synthèse!BV$14+0.1),1,0)</f>
        <v>0</v>
      </c>
      <c r="BW31" s="148">
        <f>IF(AND('BLOC PM'!$K21&gt;synthèse!BW$14,'BLOC PM'!$K21&lt;synthèse!BW$14+0.1),1,0)</f>
        <v>0</v>
      </c>
      <c r="BX31" s="148">
        <f>IF(AND('BLOC PM'!$K21&gt;synthèse!BX$14,'BLOC PM'!$K21&lt;synthèse!BX$14+0.1),1,0)</f>
        <v>0</v>
      </c>
      <c r="BY31" s="148">
        <f>IF(AND('BLOC PM'!$K21&gt;synthèse!BY$14,'BLOC PM'!$K21&lt;synthèse!BY$14+0.1),1,0)</f>
        <v>0</v>
      </c>
      <c r="BZ31" s="148">
        <f>IF(AND('BLOC PM'!$K21&gt;synthèse!BZ$14,'BLOC PM'!$K21&lt;synthèse!BZ$14+0.1),1,0)</f>
        <v>0</v>
      </c>
      <c r="CA31" s="148">
        <f>IF(AND('BLOC PM'!$K21&gt;synthèse!CA$14,'BLOC PM'!$K21&lt;synthèse!CA$14+0.1),1,0)</f>
        <v>0</v>
      </c>
      <c r="CB31" s="148">
        <f>IF(AND('BLOC PM'!$K21&gt;synthèse!CB$14,'BLOC PM'!$K21&lt;synthèse!CB$14+0.1),1,0)</f>
        <v>0</v>
      </c>
      <c r="CC31" s="148">
        <f>IF(AND('BLOC PM'!$K21&gt;synthèse!CC$14,'BLOC PM'!$K21&lt;synthèse!CC$14+0.1),1,0)</f>
        <v>0</v>
      </c>
      <c r="CD31" s="148">
        <f>IF(AND('BLOC PM'!$K21&gt;synthèse!CD$14,'BLOC PM'!$K21&lt;synthèse!CD$14+0.1),1,0)</f>
        <v>0</v>
      </c>
      <c r="CE31" s="148">
        <f>IF(AND('BLOC PM'!$K21&gt;synthèse!CE$14,'BLOC PM'!$K21&lt;synthèse!CE$14+0.1),1,0)</f>
        <v>0</v>
      </c>
      <c r="CF31" s="148">
        <f>IF(AND('BLOC PM'!$K21&gt;synthèse!CF$14,'BLOC PM'!$K21&lt;synthèse!CF$14+0.1),1,0)</f>
        <v>0</v>
      </c>
      <c r="CG31" s="148">
        <f>IF(AND('BLOC PM'!$K21&gt;synthèse!CG$14,'BLOC PM'!$K21&lt;synthèse!CG$14+0.1),1,0)</f>
        <v>0</v>
      </c>
      <c r="CH31" s="148">
        <f>IF(AND('BLOC PM'!$K21&gt;synthèse!CH$14,'BLOC PM'!$K21&lt;synthèse!CH$14+0.1),1,0)</f>
        <v>0</v>
      </c>
      <c r="CI31" s="148">
        <f>IF(AND('BLOC PM'!$K21&gt;synthèse!CI$14,'BLOC PM'!$K21&lt;synthèse!CI$14+0.1),1,0)</f>
        <v>0</v>
      </c>
      <c r="CJ31" s="148">
        <f>IF(AND('BLOC PM'!$K21&gt;synthèse!CJ$14,'BLOC PM'!$K21&lt;synthèse!CJ$14+0.1),1,0)</f>
        <v>0</v>
      </c>
      <c r="CK31" s="148">
        <f>IF(AND('BLOC PM'!$K21&gt;synthèse!CK$14,'BLOC PM'!$K21&lt;synthèse!CK$14+0.1),1,0)</f>
        <v>0</v>
      </c>
      <c r="CM31" s="2">
        <f t="shared" si="66"/>
        <v>0</v>
      </c>
      <c r="CN31" s="2">
        <f t="shared" si="67"/>
        <v>0</v>
      </c>
      <c r="CO31" s="2">
        <f t="shared" si="68"/>
        <v>0</v>
      </c>
      <c r="CP31" s="2">
        <f t="shared" si="69"/>
        <v>0</v>
      </c>
      <c r="CQ31" s="2">
        <f t="shared" si="70"/>
        <v>0</v>
      </c>
      <c r="CR31" s="2">
        <f t="shared" si="71"/>
        <v>0</v>
      </c>
      <c r="CS31" s="2">
        <f t="shared" si="72"/>
        <v>0</v>
      </c>
      <c r="CT31" s="2">
        <f t="shared" si="73"/>
        <v>0</v>
      </c>
      <c r="CU31" s="2">
        <f t="shared" si="74"/>
        <v>0</v>
      </c>
      <c r="CV31" s="2">
        <f t="shared" si="75"/>
        <v>0</v>
      </c>
      <c r="CW31" s="2">
        <f t="shared" si="76"/>
        <v>0</v>
      </c>
      <c r="CX31" s="2">
        <f t="shared" si="77"/>
        <v>0</v>
      </c>
      <c r="CY31" s="2">
        <f t="shared" si="78"/>
        <v>0</v>
      </c>
      <c r="CZ31" s="2">
        <f t="shared" si="79"/>
        <v>0</v>
      </c>
      <c r="DA31" s="2">
        <f t="shared" si="80"/>
        <v>0</v>
      </c>
      <c r="DB31" s="2">
        <f t="shared" si="81"/>
        <v>0</v>
      </c>
      <c r="DC31" s="2">
        <f t="shared" si="82"/>
        <v>0</v>
      </c>
      <c r="DD31" s="2">
        <f t="shared" si="83"/>
        <v>0</v>
      </c>
      <c r="DE31" s="2">
        <f t="shared" si="84"/>
        <v>0</v>
      </c>
      <c r="DF31" s="2">
        <f t="shared" si="85"/>
        <v>0</v>
      </c>
      <c r="DG31" s="2">
        <f t="shared" si="86"/>
        <v>0</v>
      </c>
      <c r="DH31" s="2">
        <f t="shared" si="87"/>
        <v>0</v>
      </c>
      <c r="DI31" s="2">
        <f t="shared" si="88"/>
        <v>0</v>
      </c>
      <c r="DJ31" s="2">
        <f t="shared" si="89"/>
        <v>0</v>
      </c>
      <c r="DK31" s="2">
        <f t="shared" si="90"/>
        <v>0</v>
      </c>
      <c r="DL31" s="2">
        <f t="shared" si="91"/>
        <v>0</v>
      </c>
      <c r="DM31" s="2">
        <f t="shared" si="92"/>
        <v>0</v>
      </c>
      <c r="DN31" s="2">
        <f t="shared" si="93"/>
        <v>0</v>
      </c>
      <c r="DO31" s="2">
        <f t="shared" si="94"/>
        <v>0</v>
      </c>
      <c r="DP31" s="2">
        <f t="shared" si="95"/>
        <v>0</v>
      </c>
      <c r="DQ31" s="2">
        <f t="shared" si="96"/>
        <v>0</v>
      </c>
      <c r="DR31" s="2">
        <f t="shared" si="97"/>
        <v>0</v>
      </c>
      <c r="DS31" s="2">
        <f t="shared" si="98"/>
        <v>0</v>
      </c>
      <c r="DT31" s="2">
        <f t="shared" si="99"/>
        <v>0</v>
      </c>
      <c r="DU31" s="2">
        <f t="shared" si="100"/>
        <v>0</v>
      </c>
      <c r="DV31" s="2">
        <f t="shared" si="101"/>
        <v>0</v>
      </c>
      <c r="DW31" s="2">
        <f t="shared" si="102"/>
        <v>0</v>
      </c>
      <c r="DX31" s="2">
        <f t="shared" si="103"/>
        <v>0</v>
      </c>
      <c r="DY31" s="2">
        <f t="shared" si="104"/>
        <v>0</v>
      </c>
      <c r="DZ31" s="2">
        <f t="shared" si="105"/>
        <v>0</v>
      </c>
      <c r="EA31" s="2">
        <f t="shared" si="106"/>
        <v>0</v>
      </c>
      <c r="EB31" s="2">
        <f t="shared" si="107"/>
        <v>0</v>
      </c>
      <c r="EC31" s="2">
        <f t="shared" si="108"/>
        <v>0</v>
      </c>
      <c r="ED31" s="2">
        <f t="shared" si="109"/>
        <v>0</v>
      </c>
      <c r="EE31" s="2">
        <f t="shared" si="110"/>
        <v>0</v>
      </c>
      <c r="EF31" s="2">
        <f t="shared" si="111"/>
        <v>0</v>
      </c>
      <c r="EG31" s="2">
        <f t="shared" si="112"/>
        <v>0</v>
      </c>
      <c r="EH31" s="2">
        <f t="shared" si="113"/>
        <v>0</v>
      </c>
      <c r="EI31" s="2">
        <f t="shared" si="113"/>
        <v>0</v>
      </c>
      <c r="EJ31" s="2">
        <f t="shared" si="113"/>
        <v>0</v>
      </c>
      <c r="EK31" s="2">
        <f t="shared" si="113"/>
        <v>0</v>
      </c>
      <c r="EL31" s="2">
        <f t="shared" si="113"/>
        <v>0</v>
      </c>
      <c r="EM31" s="2">
        <f t="shared" si="113"/>
        <v>0</v>
      </c>
      <c r="EN31" s="2">
        <f t="shared" si="113"/>
        <v>0</v>
      </c>
      <c r="EO31" s="2">
        <f t="shared" si="113"/>
        <v>0</v>
      </c>
      <c r="EP31" s="2">
        <f t="shared" si="113"/>
        <v>0</v>
      </c>
      <c r="ES31" s="227" t="s">
        <v>69</v>
      </c>
      <c r="ET31" s="179">
        <v>46.550195567144719</v>
      </c>
      <c r="EU31" s="179" t="str">
        <f t="shared" si="4"/>
        <v/>
      </c>
      <c r="EV31" s="267" t="e">
        <f t="shared" si="55"/>
        <v>#VALUE!</v>
      </c>
      <c r="EW31" s="285" t="e">
        <f t="shared" si="56"/>
        <v>#VALUE!</v>
      </c>
      <c r="EX31" s="252"/>
      <c r="EY31" s="253"/>
      <c r="EZ31" s="7"/>
      <c r="FC31" s="227"/>
      <c r="FD31" s="126"/>
      <c r="FE31" s="179"/>
    </row>
    <row r="32" spans="1:161" ht="17.25" thickBot="1" x14ac:dyDescent="0.3">
      <c r="A32" s="61"/>
      <c r="C32" s="61"/>
      <c r="D32" s="61"/>
      <c r="E32" s="61"/>
      <c r="F32" s="61"/>
      <c r="H32" s="61"/>
      <c r="I32" s="61"/>
      <c r="J32" s="61"/>
      <c r="K32" s="61"/>
      <c r="L32" s="66"/>
      <c r="M32" s="9" t="str">
        <f>IF('BLOC PM'!A22&lt;&gt;"",'BLOC PM'!A22,"")</f>
        <v/>
      </c>
      <c r="N32" s="9">
        <f>IF(AND('BLOC PM'!A22&lt;&gt;"",'BLOC PM'!N22&lt;&gt;"*Non mis en vente"),1,0)</f>
        <v>0</v>
      </c>
      <c r="O32" s="9">
        <f>IF(OR('BLOC PM'!E22="CR",'BLOC PM'!E22="CE"),1,0)</f>
        <v>0</v>
      </c>
      <c r="P32" s="9">
        <f>IF(AND('BLOC PM'!N22&lt;&gt;"*RETIRE",'BLOC PM'!N22&lt;&gt;"*PAS D'OFFRE",'BLOC PM'!N22&lt;&gt;""),1,0)</f>
        <v>0</v>
      </c>
      <c r="Q32" s="10">
        <f>'BLOC PM'!I22</f>
        <v>0</v>
      </c>
      <c r="R32" s="10">
        <f t="shared" si="63"/>
        <v>0</v>
      </c>
      <c r="S32" s="10">
        <f>'BLOC PM'!L22</f>
        <v>0</v>
      </c>
      <c r="T32" s="10">
        <f t="shared" si="64"/>
        <v>0</v>
      </c>
      <c r="U32" s="10">
        <f>'BLOC PM'!O22</f>
        <v>0</v>
      </c>
      <c r="V32" s="10">
        <f t="shared" si="65"/>
        <v>0</v>
      </c>
      <c r="W32" s="10">
        <f>'BLOC PM'!B22</f>
        <v>0</v>
      </c>
      <c r="X32" s="7"/>
      <c r="Y32" s="2">
        <f>+'UP PM'!A23</f>
        <v>30</v>
      </c>
      <c r="Z32" s="2">
        <f>IF(AND('UP PM'!A23&lt;&gt;"",'UP PM'!N23&lt;&gt;"*Non mis en vente"),1,0)</f>
        <v>1</v>
      </c>
      <c r="AA32" s="2">
        <f>IF(AND('UP PM'!N23&lt;&gt;"*RETIRE",'UP PM'!N23&lt;&gt;"*PAS D'OFFRE",'UP PM'!N23&lt;&gt;""),1,0)</f>
        <v>1</v>
      </c>
      <c r="AB32" s="10">
        <f>+'UP PM'!G23</f>
        <v>620</v>
      </c>
      <c r="AC32" s="2">
        <f t="shared" si="5"/>
        <v>620</v>
      </c>
      <c r="AD32" s="2" t="str">
        <f>'UP PM'!B23</f>
        <v>Privée</v>
      </c>
      <c r="AE32" s="7"/>
      <c r="AF32" s="154"/>
      <c r="AG32" s="9" t="str">
        <f>IF('BLOC PM'!A22&lt;&gt;"",'BLOC PM'!A22,"")</f>
        <v/>
      </c>
      <c r="AH32" s="148">
        <f>IF(AND('BLOC PM'!$K22&gt;synthèse!AH$14,'BLOC PM'!$K22&lt;synthèse!AH$14+0.1),1,0)</f>
        <v>0</v>
      </c>
      <c r="AI32" s="148">
        <f>IF(AND('BLOC PM'!$K22&gt;synthèse!AI$14,'BLOC PM'!$K22&lt;synthèse!AI$14+0.1),1,0)</f>
        <v>0</v>
      </c>
      <c r="AJ32" s="148">
        <f>IF(AND('BLOC PM'!$K22&gt;synthèse!AJ$14,'BLOC PM'!$K22&lt;synthèse!AJ$14+0.1),1,0)</f>
        <v>0</v>
      </c>
      <c r="AK32" s="148">
        <f>IF(AND('BLOC PM'!$K22&gt;synthèse!AK$14,'BLOC PM'!$K22&lt;synthèse!AK$14+0.1),1,0)</f>
        <v>0</v>
      </c>
      <c r="AL32" s="148">
        <f>IF(AND('BLOC PM'!$K22&gt;synthèse!AL$14,'BLOC PM'!$K22&lt;synthèse!AL$14+0.1),1,0)</f>
        <v>0</v>
      </c>
      <c r="AM32" s="148">
        <f>IF(AND('BLOC PM'!$K22&gt;synthèse!AM$14,'BLOC PM'!$K22&lt;synthèse!AM$14+0.1),1,0)</f>
        <v>0</v>
      </c>
      <c r="AN32" s="148">
        <f>IF(AND('BLOC PM'!$K22&gt;synthèse!AN$14,'BLOC PM'!$K22&lt;synthèse!AN$14+0.1),1,0)</f>
        <v>0</v>
      </c>
      <c r="AO32" s="148">
        <f>IF(AND('BLOC PM'!$K22&gt;synthèse!AO$14,'BLOC PM'!$K22&lt;synthèse!AO$14+0.1),1,0)</f>
        <v>0</v>
      </c>
      <c r="AP32" s="148">
        <f>IF(AND('BLOC PM'!$K22&gt;synthèse!AP$14,'BLOC PM'!$K22&lt;synthèse!AP$14+0.1),1,0)</f>
        <v>0</v>
      </c>
      <c r="AQ32" s="148">
        <f>IF(AND('BLOC PM'!$K22&gt;synthèse!AQ$14,'BLOC PM'!$K22&lt;synthèse!AQ$14+0.1),1,0)</f>
        <v>0</v>
      </c>
      <c r="AR32" s="148">
        <f>IF(AND('BLOC PM'!$K22&gt;synthèse!AR$14,'BLOC PM'!$K22&lt;synthèse!AR$14+0.1),1,0)</f>
        <v>0</v>
      </c>
      <c r="AS32" s="148">
        <f>IF(AND('BLOC PM'!$K22&gt;synthèse!AS$14,'BLOC PM'!$K22&lt;synthèse!AS$14+0.1),1,0)</f>
        <v>0</v>
      </c>
      <c r="AT32" s="148">
        <f>IF(AND('BLOC PM'!$K22&gt;synthèse!AT$14,'BLOC PM'!$K22&lt;synthèse!AT$14+0.1),1,0)</f>
        <v>0</v>
      </c>
      <c r="AU32" s="148">
        <f>IF(AND('BLOC PM'!$K22&gt;synthèse!AU$14,'BLOC PM'!$K22&lt;synthèse!AU$14+0.1),1,0)</f>
        <v>0</v>
      </c>
      <c r="AV32" s="148">
        <f>IF(AND('BLOC PM'!$K22&gt;synthèse!AV$14,'BLOC PM'!$K22&lt;synthèse!AV$14+0.1),1,0)</f>
        <v>0</v>
      </c>
      <c r="AW32" s="148">
        <f>IF(AND('BLOC PM'!$K22&gt;synthèse!AW$14,'BLOC PM'!$K22&lt;synthèse!AW$14+0.1),1,0)</f>
        <v>0</v>
      </c>
      <c r="AX32" s="148">
        <f>IF(AND('BLOC PM'!$K22&gt;synthèse!AX$14,'BLOC PM'!$K22&lt;synthèse!AX$14+0.1),1,0)</f>
        <v>0</v>
      </c>
      <c r="AY32" s="148">
        <f>IF(AND('BLOC PM'!$K22&gt;synthèse!AY$14,'BLOC PM'!$K22&lt;synthèse!AY$14+0.1),1,0)</f>
        <v>0</v>
      </c>
      <c r="AZ32" s="148">
        <f>IF(AND('BLOC PM'!$K22&gt;synthèse!AZ$14,'BLOC PM'!$K22&lt;synthèse!AZ$14+0.1),1,0)</f>
        <v>0</v>
      </c>
      <c r="BA32" s="148">
        <f>IF(AND('BLOC PM'!$K22&gt;synthèse!BA$14,'BLOC PM'!$K22&lt;synthèse!BA$14+0.1),1,0)</f>
        <v>0</v>
      </c>
      <c r="BB32" s="148">
        <f>IF(AND('BLOC PM'!$K22&gt;synthèse!BB$14,'BLOC PM'!$K22&lt;synthèse!BB$14+0.1),1,0)</f>
        <v>0</v>
      </c>
      <c r="BC32" s="148">
        <f>IF(AND('BLOC PM'!$K22&gt;synthèse!BC$14,'BLOC PM'!$K22&lt;synthèse!BC$14+0.1),1,0)</f>
        <v>0</v>
      </c>
      <c r="BD32" s="148">
        <f>IF(AND('BLOC PM'!$K22&gt;synthèse!BD$14,'BLOC PM'!$K22&lt;synthèse!BD$14+0.1),1,0)</f>
        <v>0</v>
      </c>
      <c r="BE32" s="148">
        <f>IF(AND('BLOC PM'!$K22&gt;synthèse!BE$14,'BLOC PM'!$K22&lt;synthèse!BE$14+0.1),1,0)</f>
        <v>0</v>
      </c>
      <c r="BF32" s="148">
        <f>IF(AND('BLOC PM'!$K22&gt;synthèse!BF$14,'BLOC PM'!$K22&lt;synthèse!BF$14+0.1),1,0)</f>
        <v>0</v>
      </c>
      <c r="BG32" s="148">
        <f>IF(AND('BLOC PM'!$K22&gt;synthèse!BG$14,'BLOC PM'!$K22&lt;synthèse!BG$14+0.1),1,0)</f>
        <v>0</v>
      </c>
      <c r="BH32" s="148">
        <f>IF(AND('BLOC PM'!$K22&gt;synthèse!BH$14,'BLOC PM'!$K22&lt;synthèse!BH$14+0.1),1,0)</f>
        <v>0</v>
      </c>
      <c r="BI32" s="148">
        <f>IF(AND('BLOC PM'!$K22&gt;synthèse!BI$14,'BLOC PM'!$K22&lt;synthèse!BI$14+0.1),1,0)</f>
        <v>0</v>
      </c>
      <c r="BJ32" s="148">
        <f>IF(AND('BLOC PM'!$K22&gt;synthèse!BJ$14,'BLOC PM'!$K22&lt;synthèse!BJ$14+0.1),1,0)</f>
        <v>0</v>
      </c>
      <c r="BK32" s="148">
        <f>IF(AND('BLOC PM'!$K22&gt;synthèse!BK$14,'BLOC PM'!$K22&lt;synthèse!BK$14+0.1),1,0)</f>
        <v>0</v>
      </c>
      <c r="BL32" s="148">
        <f>IF(AND('BLOC PM'!$K22&gt;synthèse!BL$14,'BLOC PM'!$K22&lt;synthèse!BL$14+0.1),1,0)</f>
        <v>0</v>
      </c>
      <c r="BM32" s="148">
        <f>IF(AND('BLOC PM'!$K22&gt;synthèse!BM$14,'BLOC PM'!$K22&lt;synthèse!BM$14+0.1),1,0)</f>
        <v>0</v>
      </c>
      <c r="BN32" s="148">
        <f>IF(AND('BLOC PM'!$K22&gt;synthèse!BN$14,'BLOC PM'!$K22&lt;synthèse!BN$14+0.1),1,0)</f>
        <v>0</v>
      </c>
      <c r="BO32" s="148">
        <f>IF(AND('BLOC PM'!$K22&gt;synthèse!BO$14,'BLOC PM'!$K22&lt;synthèse!BO$14+0.1),1,0)</f>
        <v>0</v>
      </c>
      <c r="BP32" s="148">
        <f>IF(AND('BLOC PM'!$K22&gt;synthèse!BP$14,'BLOC PM'!$K22&lt;synthèse!BP$14+0.1),1,0)</f>
        <v>0</v>
      </c>
      <c r="BQ32" s="148">
        <f>IF(AND('BLOC PM'!$K22&gt;synthèse!BQ$14,'BLOC PM'!$K22&lt;synthèse!BQ$14+0.1),1,0)</f>
        <v>0</v>
      </c>
      <c r="BR32" s="148">
        <f>IF(AND('BLOC PM'!$K22&gt;synthèse!BR$14,'BLOC PM'!$K22&lt;synthèse!BR$14+0.1),1,0)</f>
        <v>0</v>
      </c>
      <c r="BS32" s="148">
        <f>IF(AND('BLOC PM'!$K22&gt;synthèse!BS$14,'BLOC PM'!$K22&lt;synthèse!BS$14+0.1),1,0)</f>
        <v>0</v>
      </c>
      <c r="BT32" s="148">
        <f>IF(AND('BLOC PM'!$K22&gt;synthèse!BT$14,'BLOC PM'!$K22&lt;synthèse!BT$14+0.1),1,0)</f>
        <v>0</v>
      </c>
      <c r="BU32" s="148">
        <f>IF(AND('BLOC PM'!$K22&gt;synthèse!BU$14,'BLOC PM'!$K22&lt;synthèse!BU$14+0.1),1,0)</f>
        <v>0</v>
      </c>
      <c r="BV32" s="148">
        <f>IF(AND('BLOC PM'!$K22&gt;synthèse!BV$14,'BLOC PM'!$K22&lt;synthèse!BV$14+0.1),1,0)</f>
        <v>0</v>
      </c>
      <c r="BW32" s="148">
        <f>IF(AND('BLOC PM'!$K22&gt;synthèse!BW$14,'BLOC PM'!$K22&lt;synthèse!BW$14+0.1),1,0)</f>
        <v>0</v>
      </c>
      <c r="BX32" s="148">
        <f>IF(AND('BLOC PM'!$K22&gt;synthèse!BX$14,'BLOC PM'!$K22&lt;synthèse!BX$14+0.1),1,0)</f>
        <v>0</v>
      </c>
      <c r="BY32" s="148">
        <f>IF(AND('BLOC PM'!$K22&gt;synthèse!BY$14,'BLOC PM'!$K22&lt;synthèse!BY$14+0.1),1,0)</f>
        <v>0</v>
      </c>
      <c r="BZ32" s="148">
        <f>IF(AND('BLOC PM'!$K22&gt;synthèse!BZ$14,'BLOC PM'!$K22&lt;synthèse!BZ$14+0.1),1,0)</f>
        <v>0</v>
      </c>
      <c r="CA32" s="148">
        <f>IF(AND('BLOC PM'!$K22&gt;synthèse!CA$14,'BLOC PM'!$K22&lt;synthèse!CA$14+0.1),1,0)</f>
        <v>0</v>
      </c>
      <c r="CB32" s="148">
        <f>IF(AND('BLOC PM'!$K22&gt;synthèse!CB$14,'BLOC PM'!$K22&lt;synthèse!CB$14+0.1),1,0)</f>
        <v>0</v>
      </c>
      <c r="CC32" s="148">
        <f>IF(AND('BLOC PM'!$K22&gt;synthèse!CC$14,'BLOC PM'!$K22&lt;synthèse!CC$14+0.1),1,0)</f>
        <v>0</v>
      </c>
      <c r="CD32" s="148">
        <f>IF(AND('BLOC PM'!$K22&gt;synthèse!CD$14,'BLOC PM'!$K22&lt;synthèse!CD$14+0.1),1,0)</f>
        <v>0</v>
      </c>
      <c r="CE32" s="148">
        <f>IF(AND('BLOC PM'!$K22&gt;synthèse!CE$14,'BLOC PM'!$K22&lt;synthèse!CE$14+0.1),1,0)</f>
        <v>0</v>
      </c>
      <c r="CF32" s="148">
        <f>IF(AND('BLOC PM'!$K22&gt;synthèse!CF$14,'BLOC PM'!$K22&lt;synthèse!CF$14+0.1),1,0)</f>
        <v>0</v>
      </c>
      <c r="CG32" s="148">
        <f>IF(AND('BLOC PM'!$K22&gt;synthèse!CG$14,'BLOC PM'!$K22&lt;synthèse!CG$14+0.1),1,0)</f>
        <v>0</v>
      </c>
      <c r="CH32" s="148">
        <f>IF(AND('BLOC PM'!$K22&gt;synthèse!CH$14,'BLOC PM'!$K22&lt;synthèse!CH$14+0.1),1,0)</f>
        <v>0</v>
      </c>
      <c r="CI32" s="148">
        <f>IF(AND('BLOC PM'!$K22&gt;synthèse!CI$14,'BLOC PM'!$K22&lt;synthèse!CI$14+0.1),1,0)</f>
        <v>0</v>
      </c>
      <c r="CJ32" s="148">
        <f>IF(AND('BLOC PM'!$K22&gt;synthèse!CJ$14,'BLOC PM'!$K22&lt;synthèse!CJ$14+0.1),1,0)</f>
        <v>0</v>
      </c>
      <c r="CK32" s="148">
        <f>IF(AND('BLOC PM'!$K22&gt;synthèse!CK$14,'BLOC PM'!$K22&lt;synthèse!CK$14+0.1),1,0)</f>
        <v>0</v>
      </c>
      <c r="CM32" s="2">
        <f t="shared" si="66"/>
        <v>0</v>
      </c>
      <c r="CN32" s="2">
        <f t="shared" si="67"/>
        <v>0</v>
      </c>
      <c r="CO32" s="2">
        <f t="shared" si="68"/>
        <v>0</v>
      </c>
      <c r="CP32" s="2">
        <f t="shared" si="69"/>
        <v>0</v>
      </c>
      <c r="CQ32" s="2">
        <f t="shared" si="70"/>
        <v>0</v>
      </c>
      <c r="CR32" s="2">
        <f t="shared" si="71"/>
        <v>0</v>
      </c>
      <c r="CS32" s="2">
        <f t="shared" si="72"/>
        <v>0</v>
      </c>
      <c r="CT32" s="2">
        <f t="shared" si="73"/>
        <v>0</v>
      </c>
      <c r="CU32" s="2">
        <f t="shared" si="74"/>
        <v>0</v>
      </c>
      <c r="CV32" s="2">
        <f t="shared" si="75"/>
        <v>0</v>
      </c>
      <c r="CW32" s="2">
        <f t="shared" si="76"/>
        <v>0</v>
      </c>
      <c r="CX32" s="2">
        <f t="shared" si="77"/>
        <v>0</v>
      </c>
      <c r="CY32" s="2">
        <f t="shared" si="78"/>
        <v>0</v>
      </c>
      <c r="CZ32" s="2">
        <f t="shared" si="79"/>
        <v>0</v>
      </c>
      <c r="DA32" s="2">
        <f t="shared" si="80"/>
        <v>0</v>
      </c>
      <c r="DB32" s="2">
        <f t="shared" si="81"/>
        <v>0</v>
      </c>
      <c r="DC32" s="2">
        <f t="shared" si="82"/>
        <v>0</v>
      </c>
      <c r="DD32" s="2">
        <f t="shared" si="83"/>
        <v>0</v>
      </c>
      <c r="DE32" s="2">
        <f t="shared" si="84"/>
        <v>0</v>
      </c>
      <c r="DF32" s="2">
        <f t="shared" si="85"/>
        <v>0</v>
      </c>
      <c r="DG32" s="2">
        <f t="shared" si="86"/>
        <v>0</v>
      </c>
      <c r="DH32" s="2">
        <f t="shared" si="87"/>
        <v>0</v>
      </c>
      <c r="DI32" s="2">
        <f t="shared" si="88"/>
        <v>0</v>
      </c>
      <c r="DJ32" s="2">
        <f t="shared" si="89"/>
        <v>0</v>
      </c>
      <c r="DK32" s="2">
        <f t="shared" si="90"/>
        <v>0</v>
      </c>
      <c r="DL32" s="2">
        <f t="shared" si="91"/>
        <v>0</v>
      </c>
      <c r="DM32" s="2">
        <f t="shared" si="92"/>
        <v>0</v>
      </c>
      <c r="DN32" s="2">
        <f t="shared" si="93"/>
        <v>0</v>
      </c>
      <c r="DO32" s="2">
        <f t="shared" si="94"/>
        <v>0</v>
      </c>
      <c r="DP32" s="2">
        <f t="shared" si="95"/>
        <v>0</v>
      </c>
      <c r="DQ32" s="2">
        <f t="shared" si="96"/>
        <v>0</v>
      </c>
      <c r="DR32" s="2">
        <f t="shared" si="97"/>
        <v>0</v>
      </c>
      <c r="DS32" s="2">
        <f t="shared" si="98"/>
        <v>0</v>
      </c>
      <c r="DT32" s="2">
        <f t="shared" si="99"/>
        <v>0</v>
      </c>
      <c r="DU32" s="2">
        <f t="shared" si="100"/>
        <v>0</v>
      </c>
      <c r="DV32" s="2">
        <f t="shared" si="101"/>
        <v>0</v>
      </c>
      <c r="DW32" s="2">
        <f t="shared" si="102"/>
        <v>0</v>
      </c>
      <c r="DX32" s="2">
        <f t="shared" si="103"/>
        <v>0</v>
      </c>
      <c r="DY32" s="2">
        <f t="shared" si="104"/>
        <v>0</v>
      </c>
      <c r="DZ32" s="2">
        <f t="shared" si="105"/>
        <v>0</v>
      </c>
      <c r="EA32" s="2">
        <f t="shared" si="106"/>
        <v>0</v>
      </c>
      <c r="EB32" s="2">
        <f t="shared" si="107"/>
        <v>0</v>
      </c>
      <c r="EC32" s="2">
        <f t="shared" si="108"/>
        <v>0</v>
      </c>
      <c r="ED32" s="2">
        <f t="shared" si="109"/>
        <v>0</v>
      </c>
      <c r="EE32" s="2">
        <f t="shared" si="110"/>
        <v>0</v>
      </c>
      <c r="EF32" s="2">
        <f t="shared" si="111"/>
        <v>0</v>
      </c>
      <c r="EG32" s="2">
        <f t="shared" si="112"/>
        <v>0</v>
      </c>
      <c r="EH32" s="2">
        <f t="shared" si="113"/>
        <v>0</v>
      </c>
      <c r="EI32" s="2">
        <f t="shared" si="113"/>
        <v>0</v>
      </c>
      <c r="EJ32" s="2">
        <f t="shared" si="113"/>
        <v>0</v>
      </c>
      <c r="EK32" s="2">
        <f t="shared" si="113"/>
        <v>0</v>
      </c>
      <c r="EL32" s="2">
        <f t="shared" si="113"/>
        <v>0</v>
      </c>
      <c r="EM32" s="2">
        <f t="shared" si="113"/>
        <v>0</v>
      </c>
      <c r="EN32" s="2">
        <f t="shared" si="113"/>
        <v>0</v>
      </c>
      <c r="EO32" s="2">
        <f t="shared" si="113"/>
        <v>0</v>
      </c>
      <c r="EP32" s="2">
        <f t="shared" si="113"/>
        <v>0</v>
      </c>
      <c r="ES32" s="227" t="s">
        <v>70</v>
      </c>
      <c r="ET32" s="179" t="s">
        <v>41</v>
      </c>
      <c r="EU32" s="179" t="str">
        <f t="shared" si="4"/>
        <v/>
      </c>
      <c r="EV32" s="267" t="e">
        <f t="shared" si="55"/>
        <v>#VALUE!</v>
      </c>
      <c r="EW32" s="285" t="e">
        <f t="shared" si="56"/>
        <v>#VALUE!</v>
      </c>
      <c r="EX32" s="252"/>
      <c r="EY32" s="253"/>
      <c r="EZ32" s="7"/>
      <c r="FC32" s="227"/>
      <c r="FD32" s="126"/>
      <c r="FE32" s="179"/>
    </row>
    <row r="33" spans="1:161" ht="25.5" thickTop="1" x14ac:dyDescent="0.25">
      <c r="A33" s="67"/>
      <c r="B33" s="68" t="s">
        <v>28</v>
      </c>
      <c r="C33" s="69" t="s">
        <v>122</v>
      </c>
      <c r="D33" s="133"/>
      <c r="E33" s="70" t="s">
        <v>137</v>
      </c>
      <c r="F33" s="68" t="s">
        <v>125</v>
      </c>
      <c r="G33" s="134" t="s">
        <v>123</v>
      </c>
      <c r="H33" s="61"/>
      <c r="I33" s="61" t="s">
        <v>138</v>
      </c>
      <c r="J33" s="61"/>
      <c r="K33" s="61"/>
      <c r="L33" s="66"/>
      <c r="M33" s="9" t="str">
        <f>IF('BLOC PM'!A23&lt;&gt;"",'BLOC PM'!A23,"")</f>
        <v/>
      </c>
      <c r="N33" s="9">
        <f>IF(AND('BLOC PM'!A23&lt;&gt;"",'BLOC PM'!N23&lt;&gt;"*Non mis en vente"),1,0)</f>
        <v>0</v>
      </c>
      <c r="O33" s="9">
        <f>IF(OR('BLOC PM'!E23="CR",'BLOC PM'!E23="CE"),1,0)</f>
        <v>0</v>
      </c>
      <c r="P33" s="9">
        <f>IF(AND('BLOC PM'!N23&lt;&gt;"*RETIRE",'BLOC PM'!N23&lt;&gt;"*PAS D'OFFRE",'BLOC PM'!N23&lt;&gt;""),1,0)</f>
        <v>0</v>
      </c>
      <c r="Q33" s="10">
        <f>'BLOC PM'!I23</f>
        <v>0</v>
      </c>
      <c r="R33" s="10">
        <f t="shared" si="63"/>
        <v>0</v>
      </c>
      <c r="S33" s="10">
        <f>'BLOC PM'!L23</f>
        <v>0</v>
      </c>
      <c r="T33" s="10">
        <f t="shared" si="64"/>
        <v>0</v>
      </c>
      <c r="U33" s="10">
        <f>'BLOC PM'!O23</f>
        <v>0</v>
      </c>
      <c r="V33" s="10">
        <f t="shared" si="65"/>
        <v>0</v>
      </c>
      <c r="W33" s="10">
        <f>'BLOC PM'!B23</f>
        <v>0</v>
      </c>
      <c r="X33" s="7"/>
      <c r="Y33" s="2">
        <f>+'UP PM'!A24</f>
        <v>31</v>
      </c>
      <c r="Z33" s="2">
        <f>IF(AND('UP PM'!A24&lt;&gt;"",'UP PM'!N24&lt;&gt;"*Non mis en vente"),1,0)</f>
        <v>1</v>
      </c>
      <c r="AA33" s="2">
        <f>IF(AND('UP PM'!N24&lt;&gt;"*RETIRE",'UP PM'!N24&lt;&gt;"*PAS D'OFFRE",'UP PM'!N24&lt;&gt;""),1,0)</f>
        <v>1</v>
      </c>
      <c r="AB33" s="10">
        <f>+'UP PM'!G24</f>
        <v>800</v>
      </c>
      <c r="AC33" s="2">
        <f t="shared" si="5"/>
        <v>800</v>
      </c>
      <c r="AD33" s="2" t="str">
        <f>'UP PM'!B24</f>
        <v>Privée</v>
      </c>
      <c r="AE33" s="7"/>
      <c r="AF33" s="154"/>
      <c r="AG33" s="9" t="str">
        <f>IF('BLOC PM'!A23&lt;&gt;"",'BLOC PM'!A23,"")</f>
        <v/>
      </c>
      <c r="AH33" s="148">
        <f>IF(AND('BLOC PM'!$K23&gt;synthèse!AH$14,'BLOC PM'!$K23&lt;synthèse!AH$14+0.1),1,0)</f>
        <v>0</v>
      </c>
      <c r="AI33" s="148">
        <f>IF(AND('BLOC PM'!$K23&gt;synthèse!AI$14,'BLOC PM'!$K23&lt;synthèse!AI$14+0.1),1,0)</f>
        <v>0</v>
      </c>
      <c r="AJ33" s="148">
        <f>IF(AND('BLOC PM'!$K23&gt;synthèse!AJ$14,'BLOC PM'!$K23&lt;synthèse!AJ$14+0.1),1,0)</f>
        <v>0</v>
      </c>
      <c r="AK33" s="148">
        <f>IF(AND('BLOC PM'!$K23&gt;synthèse!AK$14,'BLOC PM'!$K23&lt;synthèse!AK$14+0.1),1,0)</f>
        <v>0</v>
      </c>
      <c r="AL33" s="148">
        <f>IF(AND('BLOC PM'!$K23&gt;synthèse!AL$14,'BLOC PM'!$K23&lt;synthèse!AL$14+0.1),1,0)</f>
        <v>0</v>
      </c>
      <c r="AM33" s="148">
        <f>IF(AND('BLOC PM'!$K23&gt;synthèse!AM$14,'BLOC PM'!$K23&lt;synthèse!AM$14+0.1),1,0)</f>
        <v>0</v>
      </c>
      <c r="AN33" s="148">
        <f>IF(AND('BLOC PM'!$K23&gt;synthèse!AN$14,'BLOC PM'!$K23&lt;synthèse!AN$14+0.1),1,0)</f>
        <v>0</v>
      </c>
      <c r="AO33" s="148">
        <f>IF(AND('BLOC PM'!$K23&gt;synthèse!AO$14,'BLOC PM'!$K23&lt;synthèse!AO$14+0.1),1,0)</f>
        <v>0</v>
      </c>
      <c r="AP33" s="148">
        <f>IF(AND('BLOC PM'!$K23&gt;synthèse!AP$14,'BLOC PM'!$K23&lt;synthèse!AP$14+0.1),1,0)</f>
        <v>0</v>
      </c>
      <c r="AQ33" s="148">
        <f>IF(AND('BLOC PM'!$K23&gt;synthèse!AQ$14,'BLOC PM'!$K23&lt;synthèse!AQ$14+0.1),1,0)</f>
        <v>0</v>
      </c>
      <c r="AR33" s="148">
        <f>IF(AND('BLOC PM'!$K23&gt;synthèse!AR$14,'BLOC PM'!$K23&lt;synthèse!AR$14+0.1),1,0)</f>
        <v>0</v>
      </c>
      <c r="AS33" s="148">
        <f>IF(AND('BLOC PM'!$K23&gt;synthèse!AS$14,'BLOC PM'!$K23&lt;synthèse!AS$14+0.1),1,0)</f>
        <v>0</v>
      </c>
      <c r="AT33" s="148">
        <f>IF(AND('BLOC PM'!$K23&gt;synthèse!AT$14,'BLOC PM'!$K23&lt;synthèse!AT$14+0.1),1,0)</f>
        <v>0</v>
      </c>
      <c r="AU33" s="148">
        <f>IF(AND('BLOC PM'!$K23&gt;synthèse!AU$14,'BLOC PM'!$K23&lt;synthèse!AU$14+0.1),1,0)</f>
        <v>0</v>
      </c>
      <c r="AV33" s="148">
        <f>IF(AND('BLOC PM'!$K23&gt;synthèse!AV$14,'BLOC PM'!$K23&lt;synthèse!AV$14+0.1),1,0)</f>
        <v>0</v>
      </c>
      <c r="AW33" s="148">
        <f>IF(AND('BLOC PM'!$K23&gt;synthèse!AW$14,'BLOC PM'!$K23&lt;synthèse!AW$14+0.1),1,0)</f>
        <v>0</v>
      </c>
      <c r="AX33" s="148">
        <f>IF(AND('BLOC PM'!$K23&gt;synthèse!AX$14,'BLOC PM'!$K23&lt;synthèse!AX$14+0.1),1,0)</f>
        <v>0</v>
      </c>
      <c r="AY33" s="148">
        <f>IF(AND('BLOC PM'!$K23&gt;synthèse!AY$14,'BLOC PM'!$K23&lt;synthèse!AY$14+0.1),1,0)</f>
        <v>0</v>
      </c>
      <c r="AZ33" s="148">
        <f>IF(AND('BLOC PM'!$K23&gt;synthèse!AZ$14,'BLOC PM'!$K23&lt;synthèse!AZ$14+0.1),1,0)</f>
        <v>0</v>
      </c>
      <c r="BA33" s="148">
        <f>IF(AND('BLOC PM'!$K23&gt;synthèse!BA$14,'BLOC PM'!$K23&lt;synthèse!BA$14+0.1),1,0)</f>
        <v>0</v>
      </c>
      <c r="BB33" s="148">
        <f>IF(AND('BLOC PM'!$K23&gt;synthèse!BB$14,'BLOC PM'!$K23&lt;synthèse!BB$14+0.1),1,0)</f>
        <v>0</v>
      </c>
      <c r="BC33" s="148">
        <f>IF(AND('BLOC PM'!$K23&gt;synthèse!BC$14,'BLOC PM'!$K23&lt;synthèse!BC$14+0.1),1,0)</f>
        <v>0</v>
      </c>
      <c r="BD33" s="148">
        <f>IF(AND('BLOC PM'!$K23&gt;synthèse!BD$14,'BLOC PM'!$K23&lt;synthèse!BD$14+0.1),1,0)</f>
        <v>0</v>
      </c>
      <c r="BE33" s="148">
        <f>IF(AND('BLOC PM'!$K23&gt;synthèse!BE$14,'BLOC PM'!$K23&lt;synthèse!BE$14+0.1),1,0)</f>
        <v>0</v>
      </c>
      <c r="BF33" s="148">
        <f>IF(AND('BLOC PM'!$K23&gt;synthèse!BF$14,'BLOC PM'!$K23&lt;synthèse!BF$14+0.1),1,0)</f>
        <v>0</v>
      </c>
      <c r="BG33" s="148">
        <f>IF(AND('BLOC PM'!$K23&gt;synthèse!BG$14,'BLOC PM'!$K23&lt;synthèse!BG$14+0.1),1,0)</f>
        <v>0</v>
      </c>
      <c r="BH33" s="148">
        <f>IF(AND('BLOC PM'!$K23&gt;synthèse!BH$14,'BLOC PM'!$K23&lt;synthèse!BH$14+0.1),1,0)</f>
        <v>0</v>
      </c>
      <c r="BI33" s="148">
        <f>IF(AND('BLOC PM'!$K23&gt;synthèse!BI$14,'BLOC PM'!$K23&lt;synthèse!BI$14+0.1),1,0)</f>
        <v>0</v>
      </c>
      <c r="BJ33" s="148">
        <f>IF(AND('BLOC PM'!$K23&gt;synthèse!BJ$14,'BLOC PM'!$K23&lt;synthèse!BJ$14+0.1),1,0)</f>
        <v>0</v>
      </c>
      <c r="BK33" s="148">
        <f>IF(AND('BLOC PM'!$K23&gt;synthèse!BK$14,'BLOC PM'!$K23&lt;synthèse!BK$14+0.1),1,0)</f>
        <v>0</v>
      </c>
      <c r="BL33" s="148">
        <f>IF(AND('BLOC PM'!$K23&gt;synthèse!BL$14,'BLOC PM'!$K23&lt;synthèse!BL$14+0.1),1,0)</f>
        <v>0</v>
      </c>
      <c r="BM33" s="148">
        <f>IF(AND('BLOC PM'!$K23&gt;synthèse!BM$14,'BLOC PM'!$K23&lt;synthèse!BM$14+0.1),1,0)</f>
        <v>0</v>
      </c>
      <c r="BN33" s="148">
        <f>IF(AND('BLOC PM'!$K23&gt;synthèse!BN$14,'BLOC PM'!$K23&lt;synthèse!BN$14+0.1),1,0)</f>
        <v>0</v>
      </c>
      <c r="BO33" s="148">
        <f>IF(AND('BLOC PM'!$K23&gt;synthèse!BO$14,'BLOC PM'!$K23&lt;synthèse!BO$14+0.1),1,0)</f>
        <v>0</v>
      </c>
      <c r="BP33" s="148">
        <f>IF(AND('BLOC PM'!$K23&gt;synthèse!BP$14,'BLOC PM'!$K23&lt;synthèse!BP$14+0.1),1,0)</f>
        <v>0</v>
      </c>
      <c r="BQ33" s="148">
        <f>IF(AND('BLOC PM'!$K23&gt;synthèse!BQ$14,'BLOC PM'!$K23&lt;synthèse!BQ$14+0.1),1,0)</f>
        <v>0</v>
      </c>
      <c r="BR33" s="148">
        <f>IF(AND('BLOC PM'!$K23&gt;synthèse!BR$14,'BLOC PM'!$K23&lt;synthèse!BR$14+0.1),1,0)</f>
        <v>0</v>
      </c>
      <c r="BS33" s="148">
        <f>IF(AND('BLOC PM'!$K23&gt;synthèse!BS$14,'BLOC PM'!$K23&lt;synthèse!BS$14+0.1),1,0)</f>
        <v>0</v>
      </c>
      <c r="BT33" s="148">
        <f>IF(AND('BLOC PM'!$K23&gt;synthèse!BT$14,'BLOC PM'!$K23&lt;synthèse!BT$14+0.1),1,0)</f>
        <v>0</v>
      </c>
      <c r="BU33" s="148">
        <f>IF(AND('BLOC PM'!$K23&gt;synthèse!BU$14,'BLOC PM'!$K23&lt;synthèse!BU$14+0.1),1,0)</f>
        <v>0</v>
      </c>
      <c r="BV33" s="148">
        <f>IF(AND('BLOC PM'!$K23&gt;synthèse!BV$14,'BLOC PM'!$K23&lt;synthèse!BV$14+0.1),1,0)</f>
        <v>0</v>
      </c>
      <c r="BW33" s="148">
        <f>IF(AND('BLOC PM'!$K23&gt;synthèse!BW$14,'BLOC PM'!$K23&lt;synthèse!BW$14+0.1),1,0)</f>
        <v>0</v>
      </c>
      <c r="BX33" s="148">
        <f>IF(AND('BLOC PM'!$K23&gt;synthèse!BX$14,'BLOC PM'!$K23&lt;synthèse!BX$14+0.1),1,0)</f>
        <v>0</v>
      </c>
      <c r="BY33" s="148">
        <f>IF(AND('BLOC PM'!$K23&gt;synthèse!BY$14,'BLOC PM'!$K23&lt;synthèse!BY$14+0.1),1,0)</f>
        <v>0</v>
      </c>
      <c r="BZ33" s="148">
        <f>IF(AND('BLOC PM'!$K23&gt;synthèse!BZ$14,'BLOC PM'!$K23&lt;synthèse!BZ$14+0.1),1,0)</f>
        <v>0</v>
      </c>
      <c r="CA33" s="148">
        <f>IF(AND('BLOC PM'!$K23&gt;synthèse!CA$14,'BLOC PM'!$K23&lt;synthèse!CA$14+0.1),1,0)</f>
        <v>0</v>
      </c>
      <c r="CB33" s="148">
        <f>IF(AND('BLOC PM'!$K23&gt;synthèse!CB$14,'BLOC PM'!$K23&lt;synthèse!CB$14+0.1),1,0)</f>
        <v>0</v>
      </c>
      <c r="CC33" s="148">
        <f>IF(AND('BLOC PM'!$K23&gt;synthèse!CC$14,'BLOC PM'!$K23&lt;synthèse!CC$14+0.1),1,0)</f>
        <v>0</v>
      </c>
      <c r="CD33" s="148">
        <f>IF(AND('BLOC PM'!$K23&gt;synthèse!CD$14,'BLOC PM'!$K23&lt;synthèse!CD$14+0.1),1,0)</f>
        <v>0</v>
      </c>
      <c r="CE33" s="148">
        <f>IF(AND('BLOC PM'!$K23&gt;synthèse!CE$14,'BLOC PM'!$K23&lt;synthèse!CE$14+0.1),1,0)</f>
        <v>0</v>
      </c>
      <c r="CF33" s="148">
        <f>IF(AND('BLOC PM'!$K23&gt;synthèse!CF$14,'BLOC PM'!$K23&lt;synthèse!CF$14+0.1),1,0)</f>
        <v>0</v>
      </c>
      <c r="CG33" s="148">
        <f>IF(AND('BLOC PM'!$K23&gt;synthèse!CG$14,'BLOC PM'!$K23&lt;synthèse!CG$14+0.1),1,0)</f>
        <v>0</v>
      </c>
      <c r="CH33" s="148">
        <f>IF(AND('BLOC PM'!$K23&gt;synthèse!CH$14,'BLOC PM'!$K23&lt;synthèse!CH$14+0.1),1,0)</f>
        <v>0</v>
      </c>
      <c r="CI33" s="148">
        <f>IF(AND('BLOC PM'!$K23&gt;synthèse!CI$14,'BLOC PM'!$K23&lt;synthèse!CI$14+0.1),1,0)</f>
        <v>0</v>
      </c>
      <c r="CJ33" s="148">
        <f>IF(AND('BLOC PM'!$K23&gt;synthèse!CJ$14,'BLOC PM'!$K23&lt;synthèse!CJ$14+0.1),1,0)</f>
        <v>0</v>
      </c>
      <c r="CK33" s="148">
        <f>IF(AND('BLOC PM'!$K23&gt;synthèse!CK$14,'BLOC PM'!$K23&lt;synthèse!CK$14+0.1),1,0)</f>
        <v>0</v>
      </c>
      <c r="CM33" s="2">
        <f t="shared" si="66"/>
        <v>0</v>
      </c>
      <c r="CN33" s="2">
        <f t="shared" si="67"/>
        <v>0</v>
      </c>
      <c r="CO33" s="2">
        <f t="shared" si="68"/>
        <v>0</v>
      </c>
      <c r="CP33" s="2">
        <f t="shared" si="69"/>
        <v>0</v>
      </c>
      <c r="CQ33" s="2">
        <f t="shared" si="70"/>
        <v>0</v>
      </c>
      <c r="CR33" s="2">
        <f t="shared" si="71"/>
        <v>0</v>
      </c>
      <c r="CS33" s="2">
        <f t="shared" si="72"/>
        <v>0</v>
      </c>
      <c r="CT33" s="2">
        <f t="shared" si="73"/>
        <v>0</v>
      </c>
      <c r="CU33" s="2">
        <f t="shared" si="74"/>
        <v>0</v>
      </c>
      <c r="CV33" s="2">
        <f t="shared" si="75"/>
        <v>0</v>
      </c>
      <c r="CW33" s="2">
        <f t="shared" si="76"/>
        <v>0</v>
      </c>
      <c r="CX33" s="2">
        <f t="shared" si="77"/>
        <v>0</v>
      </c>
      <c r="CY33" s="2">
        <f t="shared" si="78"/>
        <v>0</v>
      </c>
      <c r="CZ33" s="2">
        <f t="shared" si="79"/>
        <v>0</v>
      </c>
      <c r="DA33" s="2">
        <f t="shared" si="80"/>
        <v>0</v>
      </c>
      <c r="DB33" s="2">
        <f t="shared" si="81"/>
        <v>0</v>
      </c>
      <c r="DC33" s="2">
        <f t="shared" si="82"/>
        <v>0</v>
      </c>
      <c r="DD33" s="2">
        <f t="shared" si="83"/>
        <v>0</v>
      </c>
      <c r="DE33" s="2">
        <f t="shared" si="84"/>
        <v>0</v>
      </c>
      <c r="DF33" s="2">
        <f t="shared" si="85"/>
        <v>0</v>
      </c>
      <c r="DG33" s="2">
        <f t="shared" si="86"/>
        <v>0</v>
      </c>
      <c r="DH33" s="2">
        <f t="shared" si="87"/>
        <v>0</v>
      </c>
      <c r="DI33" s="2">
        <f t="shared" si="88"/>
        <v>0</v>
      </c>
      <c r="DJ33" s="2">
        <f t="shared" si="89"/>
        <v>0</v>
      </c>
      <c r="DK33" s="2">
        <f t="shared" si="90"/>
        <v>0</v>
      </c>
      <c r="DL33" s="2">
        <f t="shared" si="91"/>
        <v>0</v>
      </c>
      <c r="DM33" s="2">
        <f t="shared" si="92"/>
        <v>0</v>
      </c>
      <c r="DN33" s="2">
        <f t="shared" si="93"/>
        <v>0</v>
      </c>
      <c r="DO33" s="2">
        <f t="shared" si="94"/>
        <v>0</v>
      </c>
      <c r="DP33" s="2">
        <f t="shared" si="95"/>
        <v>0</v>
      </c>
      <c r="DQ33" s="2">
        <f t="shared" si="96"/>
        <v>0</v>
      </c>
      <c r="DR33" s="2">
        <f t="shared" si="97"/>
        <v>0</v>
      </c>
      <c r="DS33" s="2">
        <f t="shared" si="98"/>
        <v>0</v>
      </c>
      <c r="DT33" s="2">
        <f t="shared" si="99"/>
        <v>0</v>
      </c>
      <c r="DU33" s="2">
        <f t="shared" si="100"/>
        <v>0</v>
      </c>
      <c r="DV33" s="2">
        <f t="shared" si="101"/>
        <v>0</v>
      </c>
      <c r="DW33" s="2">
        <f t="shared" si="102"/>
        <v>0</v>
      </c>
      <c r="DX33" s="2">
        <f t="shared" si="103"/>
        <v>0</v>
      </c>
      <c r="DY33" s="2">
        <f t="shared" si="104"/>
        <v>0</v>
      </c>
      <c r="DZ33" s="2">
        <f t="shared" si="105"/>
        <v>0</v>
      </c>
      <c r="EA33" s="2">
        <f t="shared" si="106"/>
        <v>0</v>
      </c>
      <c r="EB33" s="2">
        <f t="shared" si="107"/>
        <v>0</v>
      </c>
      <c r="EC33" s="2">
        <f t="shared" si="108"/>
        <v>0</v>
      </c>
      <c r="ED33" s="2">
        <f t="shared" si="109"/>
        <v>0</v>
      </c>
      <c r="EE33" s="2">
        <f t="shared" si="110"/>
        <v>0</v>
      </c>
      <c r="EF33" s="2">
        <f t="shared" si="111"/>
        <v>0</v>
      </c>
      <c r="EG33" s="2">
        <f t="shared" si="112"/>
        <v>0</v>
      </c>
      <c r="EH33" s="2">
        <f t="shared" si="113"/>
        <v>0</v>
      </c>
      <c r="EI33" s="2">
        <f t="shared" si="113"/>
        <v>0</v>
      </c>
      <c r="EJ33" s="2">
        <f t="shared" si="113"/>
        <v>0</v>
      </c>
      <c r="EK33" s="2">
        <f t="shared" si="113"/>
        <v>0</v>
      </c>
      <c r="EL33" s="2">
        <f t="shared" si="113"/>
        <v>0</v>
      </c>
      <c r="EM33" s="2">
        <f t="shared" si="113"/>
        <v>0</v>
      </c>
      <c r="EN33" s="2">
        <f t="shared" si="113"/>
        <v>0</v>
      </c>
      <c r="EO33" s="2">
        <f t="shared" si="113"/>
        <v>0</v>
      </c>
      <c r="EP33" s="2">
        <f t="shared" si="113"/>
        <v>0</v>
      </c>
      <c r="ES33" s="227" t="s">
        <v>71</v>
      </c>
      <c r="ET33" s="179">
        <v>46.23444176109976</v>
      </c>
      <c r="EU33" s="179" t="str">
        <f t="shared" si="4"/>
        <v/>
      </c>
      <c r="EV33" s="267" t="e">
        <f t="shared" si="55"/>
        <v>#VALUE!</v>
      </c>
      <c r="EW33" s="285" t="e">
        <f t="shared" si="56"/>
        <v>#VALUE!</v>
      </c>
      <c r="EX33" s="252"/>
      <c r="EY33" s="253"/>
      <c r="EZ33" s="7"/>
      <c r="FC33" s="227"/>
      <c r="FD33" s="126"/>
      <c r="FE33" s="179"/>
    </row>
    <row r="34" spans="1:161" ht="16.5" x14ac:dyDescent="0.25">
      <c r="A34" s="71" t="s">
        <v>139</v>
      </c>
      <c r="B34" s="72" t="s">
        <v>127</v>
      </c>
      <c r="C34" s="73">
        <f>SUMIF($AD$15:$AD$123,B34,$Z$15:$Z$123)</f>
        <v>0</v>
      </c>
      <c r="D34" s="144"/>
      <c r="E34" s="74">
        <f>SUMIF($AD$15:$AD$143,B34,$AA$15:$AA$143)</f>
        <v>0</v>
      </c>
      <c r="F34" s="88" t="str">
        <f>IF(C34&lt;&gt;0,E34/C34,"-")</f>
        <v>-</v>
      </c>
      <c r="G34" s="136">
        <v>1</v>
      </c>
      <c r="H34" s="61"/>
      <c r="I34" s="61"/>
      <c r="J34" s="61"/>
      <c r="K34" s="61"/>
      <c r="L34" s="66"/>
      <c r="M34" s="9" t="str">
        <f>IF('BLOC PM'!A24&lt;&gt;"",'BLOC PM'!A24,"")</f>
        <v/>
      </c>
      <c r="N34" s="9">
        <f>IF(AND('BLOC PM'!A24&lt;&gt;"",'BLOC PM'!N24&lt;&gt;"*Non mis en vente"),1,0)</f>
        <v>0</v>
      </c>
      <c r="O34" s="9">
        <f>IF(OR('BLOC PM'!E24="CR",'BLOC PM'!E24="CE"),1,0)</f>
        <v>0</v>
      </c>
      <c r="P34" s="9">
        <f>IF(AND('BLOC PM'!N24&lt;&gt;"*RETIRE",'BLOC PM'!N24&lt;&gt;"*PAS D'OFFRE",'BLOC PM'!N24&lt;&gt;""),1,0)</f>
        <v>0</v>
      </c>
      <c r="Q34" s="10">
        <f>'BLOC PM'!I24</f>
        <v>0</v>
      </c>
      <c r="R34" s="10">
        <f t="shared" si="63"/>
        <v>0</v>
      </c>
      <c r="S34" s="10">
        <f>'BLOC PM'!L24</f>
        <v>0</v>
      </c>
      <c r="T34" s="10">
        <f t="shared" si="64"/>
        <v>0</v>
      </c>
      <c r="U34" s="10">
        <f>'BLOC PM'!O24</f>
        <v>0</v>
      </c>
      <c r="V34" s="10">
        <f t="shared" si="65"/>
        <v>0</v>
      </c>
      <c r="W34" s="10">
        <f>'BLOC PM'!B24</f>
        <v>0</v>
      </c>
      <c r="X34" s="7"/>
      <c r="Y34" s="2">
        <f>+'UP PM'!A25</f>
        <v>32</v>
      </c>
      <c r="Z34" s="2">
        <f>IF(AND('UP PM'!A25&lt;&gt;"",'UP PM'!N25&lt;&gt;"*Non mis en vente"),1,0)</f>
        <v>1</v>
      </c>
      <c r="AA34" s="2">
        <f>IF(AND('UP PM'!N25&lt;&gt;"*RETIRE",'UP PM'!N25&lt;&gt;"*PAS D'OFFRE",'UP PM'!N25&lt;&gt;""),1,0)</f>
        <v>1</v>
      </c>
      <c r="AB34" s="10">
        <f>+'UP PM'!G25</f>
        <v>300</v>
      </c>
      <c r="AC34" s="2">
        <f t="shared" si="5"/>
        <v>300</v>
      </c>
      <c r="AD34" s="2" t="str">
        <f>'UP PM'!B25</f>
        <v>Privée</v>
      </c>
      <c r="AE34" s="7"/>
      <c r="AF34" s="154"/>
      <c r="AG34" s="9" t="str">
        <f>IF('BLOC PM'!A24&lt;&gt;"",'BLOC PM'!A24,"")</f>
        <v/>
      </c>
      <c r="AH34" s="148">
        <f>IF(AND('BLOC PM'!$K24&gt;synthèse!AH$14,'BLOC PM'!$K24&lt;synthèse!AH$14+0.1),1,0)</f>
        <v>0</v>
      </c>
      <c r="AI34" s="148">
        <f>IF(AND('BLOC PM'!$K24&gt;synthèse!AI$14,'BLOC PM'!$K24&lt;synthèse!AI$14+0.1),1,0)</f>
        <v>0</v>
      </c>
      <c r="AJ34" s="148">
        <f>IF(AND('BLOC PM'!$K24&gt;synthèse!AJ$14,'BLOC PM'!$K24&lt;synthèse!AJ$14+0.1),1,0)</f>
        <v>0</v>
      </c>
      <c r="AK34" s="148">
        <f>IF(AND('BLOC PM'!$K24&gt;synthèse!AK$14,'BLOC PM'!$K24&lt;synthèse!AK$14+0.1),1,0)</f>
        <v>0</v>
      </c>
      <c r="AL34" s="148">
        <f>IF(AND('BLOC PM'!$K24&gt;synthèse!AL$14,'BLOC PM'!$K24&lt;synthèse!AL$14+0.1),1,0)</f>
        <v>0</v>
      </c>
      <c r="AM34" s="148">
        <f>IF(AND('BLOC PM'!$K24&gt;synthèse!AM$14,'BLOC PM'!$K24&lt;synthèse!AM$14+0.1),1,0)</f>
        <v>0</v>
      </c>
      <c r="AN34" s="148">
        <f>IF(AND('BLOC PM'!$K24&gt;synthèse!AN$14,'BLOC PM'!$K24&lt;synthèse!AN$14+0.1),1,0)</f>
        <v>0</v>
      </c>
      <c r="AO34" s="148">
        <f>IF(AND('BLOC PM'!$K24&gt;synthèse!AO$14,'BLOC PM'!$K24&lt;synthèse!AO$14+0.1),1,0)</f>
        <v>0</v>
      </c>
      <c r="AP34" s="148">
        <f>IF(AND('BLOC PM'!$K24&gt;synthèse!AP$14,'BLOC PM'!$K24&lt;synthèse!AP$14+0.1),1,0)</f>
        <v>0</v>
      </c>
      <c r="AQ34" s="148">
        <f>IF(AND('BLOC PM'!$K24&gt;synthèse!AQ$14,'BLOC PM'!$K24&lt;synthèse!AQ$14+0.1),1,0)</f>
        <v>0</v>
      </c>
      <c r="AR34" s="148">
        <f>IF(AND('BLOC PM'!$K24&gt;synthèse!AR$14,'BLOC PM'!$K24&lt;synthèse!AR$14+0.1),1,0)</f>
        <v>0</v>
      </c>
      <c r="AS34" s="148">
        <f>IF(AND('BLOC PM'!$K24&gt;synthèse!AS$14,'BLOC PM'!$K24&lt;synthèse!AS$14+0.1),1,0)</f>
        <v>0</v>
      </c>
      <c r="AT34" s="148">
        <f>IF(AND('BLOC PM'!$K24&gt;synthèse!AT$14,'BLOC PM'!$K24&lt;synthèse!AT$14+0.1),1,0)</f>
        <v>0</v>
      </c>
      <c r="AU34" s="148">
        <f>IF(AND('BLOC PM'!$K24&gt;synthèse!AU$14,'BLOC PM'!$K24&lt;synthèse!AU$14+0.1),1,0)</f>
        <v>0</v>
      </c>
      <c r="AV34" s="148">
        <f>IF(AND('BLOC PM'!$K24&gt;synthèse!AV$14,'BLOC PM'!$K24&lt;synthèse!AV$14+0.1),1,0)</f>
        <v>0</v>
      </c>
      <c r="AW34" s="148">
        <f>IF(AND('BLOC PM'!$K24&gt;synthèse!AW$14,'BLOC PM'!$K24&lt;synthèse!AW$14+0.1),1,0)</f>
        <v>0</v>
      </c>
      <c r="AX34" s="148">
        <f>IF(AND('BLOC PM'!$K24&gt;synthèse!AX$14,'BLOC PM'!$K24&lt;synthèse!AX$14+0.1),1,0)</f>
        <v>0</v>
      </c>
      <c r="AY34" s="148">
        <f>IF(AND('BLOC PM'!$K24&gt;synthèse!AY$14,'BLOC PM'!$K24&lt;synthèse!AY$14+0.1),1,0)</f>
        <v>0</v>
      </c>
      <c r="AZ34" s="148">
        <f>IF(AND('BLOC PM'!$K24&gt;synthèse!AZ$14,'BLOC PM'!$K24&lt;synthèse!AZ$14+0.1),1,0)</f>
        <v>0</v>
      </c>
      <c r="BA34" s="148">
        <f>IF(AND('BLOC PM'!$K24&gt;synthèse!BA$14,'BLOC PM'!$K24&lt;synthèse!BA$14+0.1),1,0)</f>
        <v>0</v>
      </c>
      <c r="BB34" s="148">
        <f>IF(AND('BLOC PM'!$K24&gt;synthèse!BB$14,'BLOC PM'!$K24&lt;synthèse!BB$14+0.1),1,0)</f>
        <v>0</v>
      </c>
      <c r="BC34" s="148">
        <f>IF(AND('BLOC PM'!$K24&gt;synthèse!BC$14,'BLOC PM'!$K24&lt;synthèse!BC$14+0.1),1,0)</f>
        <v>0</v>
      </c>
      <c r="BD34" s="148">
        <f>IF(AND('BLOC PM'!$K24&gt;synthèse!BD$14,'BLOC PM'!$K24&lt;synthèse!BD$14+0.1),1,0)</f>
        <v>0</v>
      </c>
      <c r="BE34" s="148">
        <f>IF(AND('BLOC PM'!$K24&gt;synthèse!BE$14,'BLOC PM'!$K24&lt;synthèse!BE$14+0.1),1,0)</f>
        <v>0</v>
      </c>
      <c r="BF34" s="148">
        <f>IF(AND('BLOC PM'!$K24&gt;synthèse!BF$14,'BLOC PM'!$K24&lt;synthèse!BF$14+0.1),1,0)</f>
        <v>0</v>
      </c>
      <c r="BG34" s="148">
        <f>IF(AND('BLOC PM'!$K24&gt;synthèse!BG$14,'BLOC PM'!$K24&lt;synthèse!BG$14+0.1),1,0)</f>
        <v>0</v>
      </c>
      <c r="BH34" s="148">
        <f>IF(AND('BLOC PM'!$K24&gt;synthèse!BH$14,'BLOC PM'!$K24&lt;synthèse!BH$14+0.1),1,0)</f>
        <v>0</v>
      </c>
      <c r="BI34" s="148">
        <f>IF(AND('BLOC PM'!$K24&gt;synthèse!BI$14,'BLOC PM'!$K24&lt;synthèse!BI$14+0.1),1,0)</f>
        <v>0</v>
      </c>
      <c r="BJ34" s="148">
        <f>IF(AND('BLOC PM'!$K24&gt;synthèse!BJ$14,'BLOC PM'!$K24&lt;synthèse!BJ$14+0.1),1,0)</f>
        <v>0</v>
      </c>
      <c r="BK34" s="148">
        <f>IF(AND('BLOC PM'!$K24&gt;synthèse!BK$14,'BLOC PM'!$K24&lt;synthèse!BK$14+0.1),1,0)</f>
        <v>0</v>
      </c>
      <c r="BL34" s="148">
        <f>IF(AND('BLOC PM'!$K24&gt;synthèse!BL$14,'BLOC PM'!$K24&lt;synthèse!BL$14+0.1),1,0)</f>
        <v>0</v>
      </c>
      <c r="BM34" s="148">
        <f>IF(AND('BLOC PM'!$K24&gt;synthèse!BM$14,'BLOC PM'!$K24&lt;synthèse!BM$14+0.1),1,0)</f>
        <v>0</v>
      </c>
      <c r="BN34" s="148">
        <f>IF(AND('BLOC PM'!$K24&gt;synthèse!BN$14,'BLOC PM'!$K24&lt;synthèse!BN$14+0.1),1,0)</f>
        <v>0</v>
      </c>
      <c r="BO34" s="148">
        <f>IF(AND('BLOC PM'!$K24&gt;synthèse!BO$14,'BLOC PM'!$K24&lt;synthèse!BO$14+0.1),1,0)</f>
        <v>0</v>
      </c>
      <c r="BP34" s="148">
        <f>IF(AND('BLOC PM'!$K24&gt;synthèse!BP$14,'BLOC PM'!$K24&lt;synthèse!BP$14+0.1),1,0)</f>
        <v>0</v>
      </c>
      <c r="BQ34" s="148">
        <f>IF(AND('BLOC PM'!$K24&gt;synthèse!BQ$14,'BLOC PM'!$K24&lt;synthèse!BQ$14+0.1),1,0)</f>
        <v>0</v>
      </c>
      <c r="BR34" s="148">
        <f>IF(AND('BLOC PM'!$K24&gt;synthèse!BR$14,'BLOC PM'!$K24&lt;synthèse!BR$14+0.1),1,0)</f>
        <v>0</v>
      </c>
      <c r="BS34" s="148">
        <f>IF(AND('BLOC PM'!$K24&gt;synthèse!BS$14,'BLOC PM'!$K24&lt;synthèse!BS$14+0.1),1,0)</f>
        <v>0</v>
      </c>
      <c r="BT34" s="148">
        <f>IF(AND('BLOC PM'!$K24&gt;synthèse!BT$14,'BLOC PM'!$K24&lt;synthèse!BT$14+0.1),1,0)</f>
        <v>0</v>
      </c>
      <c r="BU34" s="148">
        <f>IF(AND('BLOC PM'!$K24&gt;synthèse!BU$14,'BLOC PM'!$K24&lt;synthèse!BU$14+0.1),1,0)</f>
        <v>0</v>
      </c>
      <c r="BV34" s="148">
        <f>IF(AND('BLOC PM'!$K24&gt;synthèse!BV$14,'BLOC PM'!$K24&lt;synthèse!BV$14+0.1),1,0)</f>
        <v>0</v>
      </c>
      <c r="BW34" s="148">
        <f>IF(AND('BLOC PM'!$K24&gt;synthèse!BW$14,'BLOC PM'!$K24&lt;synthèse!BW$14+0.1),1,0)</f>
        <v>0</v>
      </c>
      <c r="BX34" s="148">
        <f>IF(AND('BLOC PM'!$K24&gt;synthèse!BX$14,'BLOC PM'!$K24&lt;synthèse!BX$14+0.1),1,0)</f>
        <v>0</v>
      </c>
      <c r="BY34" s="148">
        <f>IF(AND('BLOC PM'!$K24&gt;synthèse!BY$14,'BLOC PM'!$K24&lt;synthèse!BY$14+0.1),1,0)</f>
        <v>0</v>
      </c>
      <c r="BZ34" s="148">
        <f>IF(AND('BLOC PM'!$K24&gt;synthèse!BZ$14,'BLOC PM'!$K24&lt;synthèse!BZ$14+0.1),1,0)</f>
        <v>0</v>
      </c>
      <c r="CA34" s="148">
        <f>IF(AND('BLOC PM'!$K24&gt;synthèse!CA$14,'BLOC PM'!$K24&lt;synthèse!CA$14+0.1),1,0)</f>
        <v>0</v>
      </c>
      <c r="CB34" s="148">
        <f>IF(AND('BLOC PM'!$K24&gt;synthèse!CB$14,'BLOC PM'!$K24&lt;synthèse!CB$14+0.1),1,0)</f>
        <v>0</v>
      </c>
      <c r="CC34" s="148">
        <f>IF(AND('BLOC PM'!$K24&gt;synthèse!CC$14,'BLOC PM'!$K24&lt;synthèse!CC$14+0.1),1,0)</f>
        <v>0</v>
      </c>
      <c r="CD34" s="148">
        <f>IF(AND('BLOC PM'!$K24&gt;synthèse!CD$14,'BLOC PM'!$K24&lt;synthèse!CD$14+0.1),1,0)</f>
        <v>0</v>
      </c>
      <c r="CE34" s="148">
        <f>IF(AND('BLOC PM'!$K24&gt;synthèse!CE$14,'BLOC PM'!$K24&lt;synthèse!CE$14+0.1),1,0)</f>
        <v>0</v>
      </c>
      <c r="CF34" s="148">
        <f>IF(AND('BLOC PM'!$K24&gt;synthèse!CF$14,'BLOC PM'!$K24&lt;synthèse!CF$14+0.1),1,0)</f>
        <v>0</v>
      </c>
      <c r="CG34" s="148">
        <f>IF(AND('BLOC PM'!$K24&gt;synthèse!CG$14,'BLOC PM'!$K24&lt;synthèse!CG$14+0.1),1,0)</f>
        <v>0</v>
      </c>
      <c r="CH34" s="148">
        <f>IF(AND('BLOC PM'!$K24&gt;synthèse!CH$14,'BLOC PM'!$K24&lt;synthèse!CH$14+0.1),1,0)</f>
        <v>0</v>
      </c>
      <c r="CI34" s="148">
        <f>IF(AND('BLOC PM'!$K24&gt;synthèse!CI$14,'BLOC PM'!$K24&lt;synthèse!CI$14+0.1),1,0)</f>
        <v>0</v>
      </c>
      <c r="CJ34" s="148">
        <f>IF(AND('BLOC PM'!$K24&gt;synthèse!CJ$14,'BLOC PM'!$K24&lt;synthèse!CJ$14+0.1),1,0)</f>
        <v>0</v>
      </c>
      <c r="CK34" s="148">
        <f>IF(AND('BLOC PM'!$K24&gt;synthèse!CK$14,'BLOC PM'!$K24&lt;synthèse!CK$14+0.1),1,0)</f>
        <v>0</v>
      </c>
      <c r="CM34" s="2">
        <f t="shared" si="66"/>
        <v>0</v>
      </c>
      <c r="CN34" s="2">
        <f t="shared" si="67"/>
        <v>0</v>
      </c>
      <c r="CO34" s="2">
        <f t="shared" si="68"/>
        <v>0</v>
      </c>
      <c r="CP34" s="2">
        <f t="shared" si="69"/>
        <v>0</v>
      </c>
      <c r="CQ34" s="2">
        <f t="shared" si="70"/>
        <v>0</v>
      </c>
      <c r="CR34" s="2">
        <f t="shared" si="71"/>
        <v>0</v>
      </c>
      <c r="CS34" s="2">
        <f t="shared" si="72"/>
        <v>0</v>
      </c>
      <c r="CT34" s="2">
        <f t="shared" si="73"/>
        <v>0</v>
      </c>
      <c r="CU34" s="2">
        <f t="shared" si="74"/>
        <v>0</v>
      </c>
      <c r="CV34" s="2">
        <f t="shared" si="75"/>
        <v>0</v>
      </c>
      <c r="CW34" s="2">
        <f t="shared" si="76"/>
        <v>0</v>
      </c>
      <c r="CX34" s="2">
        <f t="shared" si="77"/>
        <v>0</v>
      </c>
      <c r="CY34" s="2">
        <f t="shared" si="78"/>
        <v>0</v>
      </c>
      <c r="CZ34" s="2">
        <f t="shared" si="79"/>
        <v>0</v>
      </c>
      <c r="DA34" s="2">
        <f t="shared" si="80"/>
        <v>0</v>
      </c>
      <c r="DB34" s="2">
        <f t="shared" si="81"/>
        <v>0</v>
      </c>
      <c r="DC34" s="2">
        <f t="shared" si="82"/>
        <v>0</v>
      </c>
      <c r="DD34" s="2">
        <f t="shared" si="83"/>
        <v>0</v>
      </c>
      <c r="DE34" s="2">
        <f t="shared" si="84"/>
        <v>0</v>
      </c>
      <c r="DF34" s="2">
        <f t="shared" si="85"/>
        <v>0</v>
      </c>
      <c r="DG34" s="2">
        <f t="shared" si="86"/>
        <v>0</v>
      </c>
      <c r="DH34" s="2">
        <f t="shared" si="87"/>
        <v>0</v>
      </c>
      <c r="DI34" s="2">
        <f t="shared" si="88"/>
        <v>0</v>
      </c>
      <c r="DJ34" s="2">
        <f t="shared" si="89"/>
        <v>0</v>
      </c>
      <c r="DK34" s="2">
        <f t="shared" si="90"/>
        <v>0</v>
      </c>
      <c r="DL34" s="2">
        <f t="shared" si="91"/>
        <v>0</v>
      </c>
      <c r="DM34" s="2">
        <f t="shared" si="92"/>
        <v>0</v>
      </c>
      <c r="DN34" s="2">
        <f t="shared" si="93"/>
        <v>0</v>
      </c>
      <c r="DO34" s="2">
        <f t="shared" si="94"/>
        <v>0</v>
      </c>
      <c r="DP34" s="2">
        <f t="shared" si="95"/>
        <v>0</v>
      </c>
      <c r="DQ34" s="2">
        <f t="shared" si="96"/>
        <v>0</v>
      </c>
      <c r="DR34" s="2">
        <f t="shared" si="97"/>
        <v>0</v>
      </c>
      <c r="DS34" s="2">
        <f t="shared" si="98"/>
        <v>0</v>
      </c>
      <c r="DT34" s="2">
        <f t="shared" si="99"/>
        <v>0</v>
      </c>
      <c r="DU34" s="2">
        <f t="shared" si="100"/>
        <v>0</v>
      </c>
      <c r="DV34" s="2">
        <f t="shared" si="101"/>
        <v>0</v>
      </c>
      <c r="DW34" s="2">
        <f t="shared" si="102"/>
        <v>0</v>
      </c>
      <c r="DX34" s="2">
        <f t="shared" si="103"/>
        <v>0</v>
      </c>
      <c r="DY34" s="2">
        <f t="shared" si="104"/>
        <v>0</v>
      </c>
      <c r="DZ34" s="2">
        <f t="shared" si="105"/>
        <v>0</v>
      </c>
      <c r="EA34" s="2">
        <f t="shared" si="106"/>
        <v>0</v>
      </c>
      <c r="EB34" s="2">
        <f t="shared" si="107"/>
        <v>0</v>
      </c>
      <c r="EC34" s="2">
        <f t="shared" si="108"/>
        <v>0</v>
      </c>
      <c r="ED34" s="2">
        <f t="shared" si="109"/>
        <v>0</v>
      </c>
      <c r="EE34" s="2">
        <f t="shared" si="110"/>
        <v>0</v>
      </c>
      <c r="EF34" s="2">
        <f t="shared" si="111"/>
        <v>0</v>
      </c>
      <c r="EG34" s="2">
        <f t="shared" si="112"/>
        <v>0</v>
      </c>
      <c r="EH34" s="2">
        <f t="shared" si="113"/>
        <v>0</v>
      </c>
      <c r="EI34" s="2">
        <f t="shared" si="113"/>
        <v>0</v>
      </c>
      <c r="EJ34" s="2">
        <f t="shared" si="113"/>
        <v>0</v>
      </c>
      <c r="EK34" s="2">
        <f t="shared" si="113"/>
        <v>0</v>
      </c>
      <c r="EL34" s="2">
        <f t="shared" si="113"/>
        <v>0</v>
      </c>
      <c r="EM34" s="2">
        <f t="shared" si="113"/>
        <v>0</v>
      </c>
      <c r="EN34" s="2">
        <f t="shared" si="113"/>
        <v>0</v>
      </c>
      <c r="EO34" s="2">
        <f t="shared" si="113"/>
        <v>0</v>
      </c>
      <c r="EP34" s="2">
        <f t="shared" si="113"/>
        <v>0</v>
      </c>
      <c r="ES34" s="227" t="s">
        <v>98</v>
      </c>
      <c r="ET34" s="179" t="s">
        <v>41</v>
      </c>
      <c r="EU34" s="179" t="str">
        <f t="shared" si="4"/>
        <v/>
      </c>
      <c r="EV34" s="267" t="e">
        <f t="shared" si="55"/>
        <v>#VALUE!</v>
      </c>
      <c r="EW34" s="285" t="e">
        <f t="shared" si="56"/>
        <v>#VALUE!</v>
      </c>
      <c r="EX34" s="252"/>
      <c r="EY34" s="253"/>
      <c r="EZ34" s="7"/>
      <c r="FC34" s="227"/>
      <c r="FD34" s="126"/>
      <c r="FE34" s="179"/>
    </row>
    <row r="35" spans="1:161" ht="16.5" x14ac:dyDescent="0.25">
      <c r="A35" s="71" t="s">
        <v>139</v>
      </c>
      <c r="B35" s="72" t="s">
        <v>128</v>
      </c>
      <c r="C35" s="73">
        <f t="shared" ref="C35:C40" si="114">SUMIF($AD$15:$AD$123,B35,$Z$15:$Z$123)</f>
        <v>0</v>
      </c>
      <c r="D35" s="144"/>
      <c r="E35" s="74">
        <f t="shared" ref="E35:E40" si="115">SUMIF($AD$15:$AD$143,B35,$AA$15:$AA$143)</f>
        <v>0</v>
      </c>
      <c r="F35" s="88" t="str">
        <f t="shared" ref="F35:F41" si="116">IF(C35&lt;&gt;0,E35/C35,"-")</f>
        <v>-</v>
      </c>
      <c r="G35" s="136" t="s">
        <v>129</v>
      </c>
      <c r="H35" s="61"/>
      <c r="I35" s="61"/>
      <c r="J35" s="61"/>
      <c r="K35" s="61"/>
      <c r="L35" s="66"/>
      <c r="M35" s="9" t="str">
        <f>IF('BLOC PM'!A25&lt;&gt;"",'BLOC PM'!A25,"")</f>
        <v/>
      </c>
      <c r="N35" s="9">
        <f>IF(AND('BLOC PM'!A25&lt;&gt;"",'BLOC PM'!N25&lt;&gt;"*Non mis en vente"),1,0)</f>
        <v>0</v>
      </c>
      <c r="O35" s="9">
        <f>IF(OR('BLOC PM'!E25="CR",'BLOC PM'!E25="CE"),1,0)</f>
        <v>0</v>
      </c>
      <c r="P35" s="9">
        <f>IF(AND('BLOC PM'!N25&lt;&gt;"*RETIRE",'BLOC PM'!N25&lt;&gt;"*PAS D'OFFRE",'BLOC PM'!N25&lt;&gt;""),1,0)</f>
        <v>0</v>
      </c>
      <c r="Q35" s="10">
        <f>'BLOC PM'!I25</f>
        <v>0</v>
      </c>
      <c r="R35" s="10">
        <f t="shared" si="63"/>
        <v>0</v>
      </c>
      <c r="S35" s="10">
        <f>'BLOC PM'!L25</f>
        <v>0</v>
      </c>
      <c r="T35" s="10">
        <f t="shared" si="64"/>
        <v>0</v>
      </c>
      <c r="U35" s="10">
        <f>'BLOC PM'!O25</f>
        <v>0</v>
      </c>
      <c r="V35" s="10">
        <f t="shared" si="65"/>
        <v>0</v>
      </c>
      <c r="W35" s="10">
        <f>'BLOC PM'!B25</f>
        <v>0</v>
      </c>
      <c r="X35" s="7"/>
      <c r="Y35" s="2">
        <f>+'UP PM'!A26</f>
        <v>33</v>
      </c>
      <c r="Z35" s="2">
        <f>IF(AND('UP PM'!A26&lt;&gt;"",'UP PM'!N26&lt;&gt;"*Non mis en vente"),1,0)</f>
        <v>1</v>
      </c>
      <c r="AA35" s="2">
        <f>IF(AND('UP PM'!N26&lt;&gt;"*RETIRE",'UP PM'!N26&lt;&gt;"*PAS D'OFFRE",'UP PM'!N26&lt;&gt;""),1,0)</f>
        <v>1</v>
      </c>
      <c r="AB35" s="10">
        <f>+'UP PM'!G26</f>
        <v>900</v>
      </c>
      <c r="AC35" s="2">
        <f t="shared" si="5"/>
        <v>900</v>
      </c>
      <c r="AD35" s="2" t="str">
        <f>'UP PM'!B26</f>
        <v>Privée</v>
      </c>
      <c r="AE35" s="7"/>
      <c r="AF35" s="154"/>
      <c r="AG35" s="9" t="str">
        <f>IF('BLOC PM'!A25&lt;&gt;"",'BLOC PM'!A25,"")</f>
        <v/>
      </c>
      <c r="AH35" s="148">
        <f>IF(AND('BLOC PM'!$K25&gt;synthèse!AH$14,'BLOC PM'!$K25&lt;synthèse!AH$14+0.1),1,0)</f>
        <v>0</v>
      </c>
      <c r="AI35" s="148">
        <f>IF(AND('BLOC PM'!$K25&gt;synthèse!AI$14,'BLOC PM'!$K25&lt;synthèse!AI$14+0.1),1,0)</f>
        <v>0</v>
      </c>
      <c r="AJ35" s="148">
        <f>IF(AND('BLOC PM'!$K25&gt;synthèse!AJ$14,'BLOC PM'!$K25&lt;synthèse!AJ$14+0.1),1,0)</f>
        <v>0</v>
      </c>
      <c r="AK35" s="148">
        <f>IF(AND('BLOC PM'!$K25&gt;synthèse!AK$14,'BLOC PM'!$K25&lt;synthèse!AK$14+0.1),1,0)</f>
        <v>0</v>
      </c>
      <c r="AL35" s="148">
        <f>IF(AND('BLOC PM'!$K25&gt;synthèse!AL$14,'BLOC PM'!$K25&lt;synthèse!AL$14+0.1),1,0)</f>
        <v>0</v>
      </c>
      <c r="AM35" s="148">
        <f>IF(AND('BLOC PM'!$K25&gt;synthèse!AM$14,'BLOC PM'!$K25&lt;synthèse!AM$14+0.1),1,0)</f>
        <v>0</v>
      </c>
      <c r="AN35" s="148">
        <f>IF(AND('BLOC PM'!$K25&gt;synthèse!AN$14,'BLOC PM'!$K25&lt;synthèse!AN$14+0.1),1,0)</f>
        <v>0</v>
      </c>
      <c r="AO35" s="148">
        <f>IF(AND('BLOC PM'!$K25&gt;synthèse!AO$14,'BLOC PM'!$K25&lt;synthèse!AO$14+0.1),1,0)</f>
        <v>0</v>
      </c>
      <c r="AP35" s="148">
        <f>IF(AND('BLOC PM'!$K25&gt;synthèse!AP$14,'BLOC PM'!$K25&lt;synthèse!AP$14+0.1),1,0)</f>
        <v>0</v>
      </c>
      <c r="AQ35" s="148">
        <f>IF(AND('BLOC PM'!$K25&gt;synthèse!AQ$14,'BLOC PM'!$K25&lt;synthèse!AQ$14+0.1),1,0)</f>
        <v>0</v>
      </c>
      <c r="AR35" s="148">
        <f>IF(AND('BLOC PM'!$K25&gt;synthèse!AR$14,'BLOC PM'!$K25&lt;synthèse!AR$14+0.1),1,0)</f>
        <v>0</v>
      </c>
      <c r="AS35" s="148">
        <f>IF(AND('BLOC PM'!$K25&gt;synthèse!AS$14,'BLOC PM'!$K25&lt;synthèse!AS$14+0.1),1,0)</f>
        <v>0</v>
      </c>
      <c r="AT35" s="148">
        <f>IF(AND('BLOC PM'!$K25&gt;synthèse!AT$14,'BLOC PM'!$K25&lt;synthèse!AT$14+0.1),1,0)</f>
        <v>0</v>
      </c>
      <c r="AU35" s="148">
        <f>IF(AND('BLOC PM'!$K25&gt;synthèse!AU$14,'BLOC PM'!$K25&lt;synthèse!AU$14+0.1),1,0)</f>
        <v>0</v>
      </c>
      <c r="AV35" s="148">
        <f>IF(AND('BLOC PM'!$K25&gt;synthèse!AV$14,'BLOC PM'!$K25&lt;synthèse!AV$14+0.1),1,0)</f>
        <v>0</v>
      </c>
      <c r="AW35" s="148">
        <f>IF(AND('BLOC PM'!$K25&gt;synthèse!AW$14,'BLOC PM'!$K25&lt;synthèse!AW$14+0.1),1,0)</f>
        <v>0</v>
      </c>
      <c r="AX35" s="148">
        <f>IF(AND('BLOC PM'!$K25&gt;synthèse!AX$14,'BLOC PM'!$K25&lt;synthèse!AX$14+0.1),1,0)</f>
        <v>0</v>
      </c>
      <c r="AY35" s="148">
        <f>IF(AND('BLOC PM'!$K25&gt;synthèse!AY$14,'BLOC PM'!$K25&lt;synthèse!AY$14+0.1),1,0)</f>
        <v>0</v>
      </c>
      <c r="AZ35" s="148">
        <f>IF(AND('BLOC PM'!$K25&gt;synthèse!AZ$14,'BLOC PM'!$K25&lt;synthèse!AZ$14+0.1),1,0)</f>
        <v>0</v>
      </c>
      <c r="BA35" s="148">
        <f>IF(AND('BLOC PM'!$K25&gt;synthèse!BA$14,'BLOC PM'!$K25&lt;synthèse!BA$14+0.1),1,0)</f>
        <v>0</v>
      </c>
      <c r="BB35" s="148">
        <f>IF(AND('BLOC PM'!$K25&gt;synthèse!BB$14,'BLOC PM'!$K25&lt;synthèse!BB$14+0.1),1,0)</f>
        <v>0</v>
      </c>
      <c r="BC35" s="148">
        <f>IF(AND('BLOC PM'!$K25&gt;synthèse!BC$14,'BLOC PM'!$K25&lt;synthèse!BC$14+0.1),1,0)</f>
        <v>0</v>
      </c>
      <c r="BD35" s="148">
        <f>IF(AND('BLOC PM'!$K25&gt;synthèse!BD$14,'BLOC PM'!$K25&lt;synthèse!BD$14+0.1),1,0)</f>
        <v>0</v>
      </c>
      <c r="BE35" s="148">
        <f>IF(AND('BLOC PM'!$K25&gt;synthèse!BE$14,'BLOC PM'!$K25&lt;synthèse!BE$14+0.1),1,0)</f>
        <v>0</v>
      </c>
      <c r="BF35" s="148">
        <f>IF(AND('BLOC PM'!$K25&gt;synthèse!BF$14,'BLOC PM'!$K25&lt;synthèse!BF$14+0.1),1,0)</f>
        <v>0</v>
      </c>
      <c r="BG35" s="148">
        <f>IF(AND('BLOC PM'!$K25&gt;synthèse!BG$14,'BLOC PM'!$K25&lt;synthèse!BG$14+0.1),1,0)</f>
        <v>0</v>
      </c>
      <c r="BH35" s="148">
        <f>IF(AND('BLOC PM'!$K25&gt;synthèse!BH$14,'BLOC PM'!$K25&lt;synthèse!BH$14+0.1),1,0)</f>
        <v>0</v>
      </c>
      <c r="BI35" s="148">
        <f>IF(AND('BLOC PM'!$K25&gt;synthèse!BI$14,'BLOC PM'!$K25&lt;synthèse!BI$14+0.1),1,0)</f>
        <v>0</v>
      </c>
      <c r="BJ35" s="148">
        <f>IF(AND('BLOC PM'!$K25&gt;synthèse!BJ$14,'BLOC PM'!$K25&lt;synthèse!BJ$14+0.1),1,0)</f>
        <v>0</v>
      </c>
      <c r="BK35" s="148">
        <f>IF(AND('BLOC PM'!$K25&gt;synthèse!BK$14,'BLOC PM'!$K25&lt;synthèse!BK$14+0.1),1,0)</f>
        <v>0</v>
      </c>
      <c r="BL35" s="148">
        <f>IF(AND('BLOC PM'!$K25&gt;synthèse!BL$14,'BLOC PM'!$K25&lt;synthèse!BL$14+0.1),1,0)</f>
        <v>0</v>
      </c>
      <c r="BM35" s="148">
        <f>IF(AND('BLOC PM'!$K25&gt;synthèse!BM$14,'BLOC PM'!$K25&lt;synthèse!BM$14+0.1),1,0)</f>
        <v>0</v>
      </c>
      <c r="BN35" s="148">
        <f>IF(AND('BLOC PM'!$K25&gt;synthèse!BN$14,'BLOC PM'!$K25&lt;synthèse!BN$14+0.1),1,0)</f>
        <v>0</v>
      </c>
      <c r="BO35" s="148">
        <f>IF(AND('BLOC PM'!$K25&gt;synthèse!BO$14,'BLOC PM'!$K25&lt;synthèse!BO$14+0.1),1,0)</f>
        <v>0</v>
      </c>
      <c r="BP35" s="148">
        <f>IF(AND('BLOC PM'!$K25&gt;synthèse!BP$14,'BLOC PM'!$K25&lt;synthèse!BP$14+0.1),1,0)</f>
        <v>0</v>
      </c>
      <c r="BQ35" s="148">
        <f>IF(AND('BLOC PM'!$K25&gt;synthèse!BQ$14,'BLOC PM'!$K25&lt;synthèse!BQ$14+0.1),1,0)</f>
        <v>0</v>
      </c>
      <c r="BR35" s="148">
        <f>IF(AND('BLOC PM'!$K25&gt;synthèse!BR$14,'BLOC PM'!$K25&lt;synthèse!BR$14+0.1),1,0)</f>
        <v>0</v>
      </c>
      <c r="BS35" s="148">
        <f>IF(AND('BLOC PM'!$K25&gt;synthèse!BS$14,'BLOC PM'!$K25&lt;synthèse!BS$14+0.1),1,0)</f>
        <v>0</v>
      </c>
      <c r="BT35" s="148">
        <f>IF(AND('BLOC PM'!$K25&gt;synthèse!BT$14,'BLOC PM'!$K25&lt;synthèse!BT$14+0.1),1,0)</f>
        <v>0</v>
      </c>
      <c r="BU35" s="148">
        <f>IF(AND('BLOC PM'!$K25&gt;synthèse!BU$14,'BLOC PM'!$K25&lt;synthèse!BU$14+0.1),1,0)</f>
        <v>0</v>
      </c>
      <c r="BV35" s="148">
        <f>IF(AND('BLOC PM'!$K25&gt;synthèse!BV$14,'BLOC PM'!$K25&lt;synthèse!BV$14+0.1),1,0)</f>
        <v>0</v>
      </c>
      <c r="BW35" s="148">
        <f>IF(AND('BLOC PM'!$K25&gt;synthèse!BW$14,'BLOC PM'!$K25&lt;synthèse!BW$14+0.1),1,0)</f>
        <v>0</v>
      </c>
      <c r="BX35" s="148">
        <f>IF(AND('BLOC PM'!$K25&gt;synthèse!BX$14,'BLOC PM'!$K25&lt;synthèse!BX$14+0.1),1,0)</f>
        <v>0</v>
      </c>
      <c r="BY35" s="148">
        <f>IF(AND('BLOC PM'!$K25&gt;synthèse!BY$14,'BLOC PM'!$K25&lt;synthèse!BY$14+0.1),1,0)</f>
        <v>0</v>
      </c>
      <c r="BZ35" s="148">
        <f>IF(AND('BLOC PM'!$K25&gt;synthèse!BZ$14,'BLOC PM'!$K25&lt;synthèse!BZ$14+0.1),1,0)</f>
        <v>0</v>
      </c>
      <c r="CA35" s="148">
        <f>IF(AND('BLOC PM'!$K25&gt;synthèse!CA$14,'BLOC PM'!$K25&lt;synthèse!CA$14+0.1),1,0)</f>
        <v>0</v>
      </c>
      <c r="CB35" s="148">
        <f>IF(AND('BLOC PM'!$K25&gt;synthèse!CB$14,'BLOC PM'!$K25&lt;synthèse!CB$14+0.1),1,0)</f>
        <v>0</v>
      </c>
      <c r="CC35" s="148">
        <f>IF(AND('BLOC PM'!$K25&gt;synthèse!CC$14,'BLOC PM'!$K25&lt;synthèse!CC$14+0.1),1,0)</f>
        <v>0</v>
      </c>
      <c r="CD35" s="148">
        <f>IF(AND('BLOC PM'!$K25&gt;synthèse!CD$14,'BLOC PM'!$K25&lt;synthèse!CD$14+0.1),1,0)</f>
        <v>0</v>
      </c>
      <c r="CE35" s="148">
        <f>IF(AND('BLOC PM'!$K25&gt;synthèse!CE$14,'BLOC PM'!$K25&lt;synthèse!CE$14+0.1),1,0)</f>
        <v>0</v>
      </c>
      <c r="CF35" s="148">
        <f>IF(AND('BLOC PM'!$K25&gt;synthèse!CF$14,'BLOC PM'!$K25&lt;synthèse!CF$14+0.1),1,0)</f>
        <v>0</v>
      </c>
      <c r="CG35" s="148">
        <f>IF(AND('BLOC PM'!$K25&gt;synthèse!CG$14,'BLOC PM'!$K25&lt;synthèse!CG$14+0.1),1,0)</f>
        <v>0</v>
      </c>
      <c r="CH35" s="148">
        <f>IF(AND('BLOC PM'!$K25&gt;synthèse!CH$14,'BLOC PM'!$K25&lt;synthèse!CH$14+0.1),1,0)</f>
        <v>0</v>
      </c>
      <c r="CI35" s="148">
        <f>IF(AND('BLOC PM'!$K25&gt;synthèse!CI$14,'BLOC PM'!$K25&lt;synthèse!CI$14+0.1),1,0)</f>
        <v>0</v>
      </c>
      <c r="CJ35" s="148">
        <f>IF(AND('BLOC PM'!$K25&gt;synthèse!CJ$14,'BLOC PM'!$K25&lt;synthèse!CJ$14+0.1),1,0)</f>
        <v>0</v>
      </c>
      <c r="CK35" s="148">
        <f>IF(AND('BLOC PM'!$K25&gt;synthèse!CK$14,'BLOC PM'!$K25&lt;synthèse!CK$14+0.1),1,0)</f>
        <v>0</v>
      </c>
      <c r="CM35" s="2">
        <f t="shared" si="66"/>
        <v>0</v>
      </c>
      <c r="CN35" s="2">
        <f t="shared" si="67"/>
        <v>0</v>
      </c>
      <c r="CO35" s="2">
        <f t="shared" si="68"/>
        <v>0</v>
      </c>
      <c r="CP35" s="2">
        <f t="shared" si="69"/>
        <v>0</v>
      </c>
      <c r="CQ35" s="2">
        <f t="shared" si="70"/>
        <v>0</v>
      </c>
      <c r="CR35" s="2">
        <f t="shared" si="71"/>
        <v>0</v>
      </c>
      <c r="CS35" s="2">
        <f t="shared" si="72"/>
        <v>0</v>
      </c>
      <c r="CT35" s="2">
        <f t="shared" si="73"/>
        <v>0</v>
      </c>
      <c r="CU35" s="2">
        <f t="shared" si="74"/>
        <v>0</v>
      </c>
      <c r="CV35" s="2">
        <f t="shared" si="75"/>
        <v>0</v>
      </c>
      <c r="CW35" s="2">
        <f t="shared" si="76"/>
        <v>0</v>
      </c>
      <c r="CX35" s="2">
        <f t="shared" si="77"/>
        <v>0</v>
      </c>
      <c r="CY35" s="2">
        <f t="shared" si="78"/>
        <v>0</v>
      </c>
      <c r="CZ35" s="2">
        <f t="shared" si="79"/>
        <v>0</v>
      </c>
      <c r="DA35" s="2">
        <f t="shared" si="80"/>
        <v>0</v>
      </c>
      <c r="DB35" s="2">
        <f t="shared" si="81"/>
        <v>0</v>
      </c>
      <c r="DC35" s="2">
        <f t="shared" si="82"/>
        <v>0</v>
      </c>
      <c r="DD35" s="2">
        <f t="shared" si="83"/>
        <v>0</v>
      </c>
      <c r="DE35" s="2">
        <f t="shared" si="84"/>
        <v>0</v>
      </c>
      <c r="DF35" s="2">
        <f t="shared" si="85"/>
        <v>0</v>
      </c>
      <c r="DG35" s="2">
        <f t="shared" si="86"/>
        <v>0</v>
      </c>
      <c r="DH35" s="2">
        <f t="shared" si="87"/>
        <v>0</v>
      </c>
      <c r="DI35" s="2">
        <f t="shared" si="88"/>
        <v>0</v>
      </c>
      <c r="DJ35" s="2">
        <f t="shared" si="89"/>
        <v>0</v>
      </c>
      <c r="DK35" s="2">
        <f t="shared" si="90"/>
        <v>0</v>
      </c>
      <c r="DL35" s="2">
        <f t="shared" si="91"/>
        <v>0</v>
      </c>
      <c r="DM35" s="2">
        <f t="shared" si="92"/>
        <v>0</v>
      </c>
      <c r="DN35" s="2">
        <f t="shared" si="93"/>
        <v>0</v>
      </c>
      <c r="DO35" s="2">
        <f t="shared" si="94"/>
        <v>0</v>
      </c>
      <c r="DP35" s="2">
        <f t="shared" si="95"/>
        <v>0</v>
      </c>
      <c r="DQ35" s="2">
        <f t="shared" si="96"/>
        <v>0</v>
      </c>
      <c r="DR35" s="2">
        <f t="shared" si="97"/>
        <v>0</v>
      </c>
      <c r="DS35" s="2">
        <f t="shared" si="98"/>
        <v>0</v>
      </c>
      <c r="DT35" s="2">
        <f t="shared" si="99"/>
        <v>0</v>
      </c>
      <c r="DU35" s="2">
        <f t="shared" si="100"/>
        <v>0</v>
      </c>
      <c r="DV35" s="2">
        <f t="shared" si="101"/>
        <v>0</v>
      </c>
      <c r="DW35" s="2">
        <f t="shared" si="102"/>
        <v>0</v>
      </c>
      <c r="DX35" s="2">
        <f t="shared" si="103"/>
        <v>0</v>
      </c>
      <c r="DY35" s="2">
        <f t="shared" si="104"/>
        <v>0</v>
      </c>
      <c r="DZ35" s="2">
        <f t="shared" si="105"/>
        <v>0</v>
      </c>
      <c r="EA35" s="2">
        <f t="shared" si="106"/>
        <v>0</v>
      </c>
      <c r="EB35" s="2">
        <f t="shared" si="107"/>
        <v>0</v>
      </c>
      <c r="EC35" s="2">
        <f t="shared" si="108"/>
        <v>0</v>
      </c>
      <c r="ED35" s="2">
        <f t="shared" si="109"/>
        <v>0</v>
      </c>
      <c r="EE35" s="2">
        <f t="shared" si="110"/>
        <v>0</v>
      </c>
      <c r="EF35" s="2">
        <f t="shared" si="111"/>
        <v>0</v>
      </c>
      <c r="EG35" s="2">
        <f t="shared" si="112"/>
        <v>0</v>
      </c>
      <c r="EH35" s="2">
        <f t="shared" si="113"/>
        <v>0</v>
      </c>
      <c r="EI35" s="2">
        <f t="shared" si="113"/>
        <v>0</v>
      </c>
      <c r="EJ35" s="2">
        <f t="shared" si="113"/>
        <v>0</v>
      </c>
      <c r="EK35" s="2">
        <f t="shared" si="113"/>
        <v>0</v>
      </c>
      <c r="EL35" s="2">
        <f t="shared" si="113"/>
        <v>0</v>
      </c>
      <c r="EM35" s="2">
        <f t="shared" si="113"/>
        <v>0</v>
      </c>
      <c r="EN35" s="2">
        <f t="shared" si="113"/>
        <v>0</v>
      </c>
      <c r="EO35" s="2">
        <f t="shared" si="113"/>
        <v>0</v>
      </c>
      <c r="EP35" s="2">
        <f t="shared" si="113"/>
        <v>0</v>
      </c>
      <c r="ES35" s="227" t="s">
        <v>99</v>
      </c>
      <c r="ET35" s="179" t="s">
        <v>41</v>
      </c>
      <c r="EU35" s="179">
        <f t="shared" si="4"/>
        <v>61.032434901781635</v>
      </c>
      <c r="EV35" s="267" t="e">
        <f t="shared" si="55"/>
        <v>#VALUE!</v>
      </c>
      <c r="EW35" s="285" t="e">
        <f t="shared" si="56"/>
        <v>#VALUE!</v>
      </c>
      <c r="EX35" s="252"/>
      <c r="EY35" s="253"/>
      <c r="EZ35" s="7"/>
      <c r="FC35" s="227"/>
      <c r="FD35" s="126"/>
      <c r="FE35" s="179"/>
    </row>
    <row r="36" spans="1:161" ht="16.5" x14ac:dyDescent="0.25">
      <c r="A36" s="71" t="s">
        <v>139</v>
      </c>
      <c r="B36" s="72" t="s">
        <v>130</v>
      </c>
      <c r="C36" s="73">
        <f t="shared" si="114"/>
        <v>0</v>
      </c>
      <c r="D36" s="144"/>
      <c r="E36" s="74">
        <f t="shared" si="115"/>
        <v>0</v>
      </c>
      <c r="F36" s="88" t="str">
        <f t="shared" si="116"/>
        <v>-</v>
      </c>
      <c r="G36" s="136" t="s">
        <v>129</v>
      </c>
      <c r="H36" s="61"/>
      <c r="I36" s="61"/>
      <c r="J36" s="61"/>
      <c r="K36" s="61"/>
      <c r="L36" s="66"/>
      <c r="M36" s="9" t="str">
        <f>IF('BLOC PM'!A26&lt;&gt;"",'BLOC PM'!A26,"")</f>
        <v/>
      </c>
      <c r="N36" s="9">
        <f>IF(AND('BLOC PM'!A26&lt;&gt;"",'BLOC PM'!N26&lt;&gt;"*Non mis en vente"),1,0)</f>
        <v>0</v>
      </c>
      <c r="O36" s="9">
        <f>IF(OR('BLOC PM'!E26="CR",'BLOC PM'!E26="CE"),1,0)</f>
        <v>0</v>
      </c>
      <c r="P36" s="9">
        <f>IF(AND('BLOC PM'!N26&lt;&gt;"*RETIRE",'BLOC PM'!N26&lt;&gt;"*PAS D'OFFRE",'BLOC PM'!N26&lt;&gt;""),1,0)</f>
        <v>0</v>
      </c>
      <c r="Q36" s="10">
        <f>'BLOC PM'!I26</f>
        <v>0</v>
      </c>
      <c r="R36" s="10">
        <f t="shared" si="63"/>
        <v>0</v>
      </c>
      <c r="S36" s="10">
        <f>'BLOC PM'!L26</f>
        <v>0</v>
      </c>
      <c r="T36" s="10">
        <f t="shared" si="64"/>
        <v>0</v>
      </c>
      <c r="U36" s="10">
        <f>'BLOC PM'!O26</f>
        <v>0</v>
      </c>
      <c r="V36" s="10">
        <f t="shared" si="65"/>
        <v>0</v>
      </c>
      <c r="W36" s="10">
        <f>'BLOC PM'!B26</f>
        <v>0</v>
      </c>
      <c r="X36" s="7"/>
      <c r="Y36" s="2">
        <f>+'UP PM'!A27</f>
        <v>34</v>
      </c>
      <c r="Z36" s="2">
        <f>IF(AND('UP PM'!A27&lt;&gt;"",'UP PM'!N27&lt;&gt;"*Non mis en vente"),1,0)</f>
        <v>1</v>
      </c>
      <c r="AA36" s="2">
        <f>IF(AND('UP PM'!N27&lt;&gt;"*RETIRE",'UP PM'!N27&lt;&gt;"*PAS D'OFFRE",'UP PM'!N27&lt;&gt;""),1,0)</f>
        <v>1</v>
      </c>
      <c r="AB36" s="10">
        <f>+'UP PM'!G27</f>
        <v>300</v>
      </c>
      <c r="AC36" s="2">
        <f t="shared" si="5"/>
        <v>300</v>
      </c>
      <c r="AD36" s="2" t="str">
        <f>'UP PM'!B27</f>
        <v>Privée</v>
      </c>
      <c r="AE36" s="7"/>
      <c r="AF36" s="154"/>
      <c r="AG36" s="9" t="str">
        <f>IF('BLOC PM'!A26&lt;&gt;"",'BLOC PM'!A26,"")</f>
        <v/>
      </c>
      <c r="AH36" s="148">
        <f>IF(AND('BLOC PM'!$K26&gt;synthèse!AH$14,'BLOC PM'!$K26&lt;synthèse!AH$14+0.1),1,0)</f>
        <v>0</v>
      </c>
      <c r="AI36" s="148">
        <f>IF(AND('BLOC PM'!$K26&gt;synthèse!AI$14,'BLOC PM'!$K26&lt;synthèse!AI$14+0.1),1,0)</f>
        <v>0</v>
      </c>
      <c r="AJ36" s="148">
        <f>IF(AND('BLOC PM'!$K26&gt;synthèse!AJ$14,'BLOC PM'!$K26&lt;synthèse!AJ$14+0.1),1,0)</f>
        <v>0</v>
      </c>
      <c r="AK36" s="148">
        <f>IF(AND('BLOC PM'!$K26&gt;synthèse!AK$14,'BLOC PM'!$K26&lt;synthèse!AK$14+0.1),1,0)</f>
        <v>0</v>
      </c>
      <c r="AL36" s="148">
        <f>IF(AND('BLOC PM'!$K26&gt;synthèse!AL$14,'BLOC PM'!$K26&lt;synthèse!AL$14+0.1),1,0)</f>
        <v>0</v>
      </c>
      <c r="AM36" s="148">
        <f>IF(AND('BLOC PM'!$K26&gt;synthèse!AM$14,'BLOC PM'!$K26&lt;synthèse!AM$14+0.1),1,0)</f>
        <v>0</v>
      </c>
      <c r="AN36" s="148">
        <f>IF(AND('BLOC PM'!$K26&gt;synthèse!AN$14,'BLOC PM'!$K26&lt;synthèse!AN$14+0.1),1,0)</f>
        <v>0</v>
      </c>
      <c r="AO36" s="148">
        <f>IF(AND('BLOC PM'!$K26&gt;synthèse!AO$14,'BLOC PM'!$K26&lt;synthèse!AO$14+0.1),1,0)</f>
        <v>0</v>
      </c>
      <c r="AP36" s="148">
        <f>IF(AND('BLOC PM'!$K26&gt;synthèse!AP$14,'BLOC PM'!$K26&lt;synthèse!AP$14+0.1),1,0)</f>
        <v>0</v>
      </c>
      <c r="AQ36" s="148">
        <f>IF(AND('BLOC PM'!$K26&gt;synthèse!AQ$14,'BLOC PM'!$K26&lt;synthèse!AQ$14+0.1),1,0)</f>
        <v>0</v>
      </c>
      <c r="AR36" s="148">
        <f>IF(AND('BLOC PM'!$K26&gt;synthèse!AR$14,'BLOC PM'!$K26&lt;synthèse!AR$14+0.1),1,0)</f>
        <v>0</v>
      </c>
      <c r="AS36" s="148">
        <f>IF(AND('BLOC PM'!$K26&gt;synthèse!AS$14,'BLOC PM'!$K26&lt;synthèse!AS$14+0.1),1,0)</f>
        <v>0</v>
      </c>
      <c r="AT36" s="148">
        <f>IF(AND('BLOC PM'!$K26&gt;synthèse!AT$14,'BLOC PM'!$K26&lt;synthèse!AT$14+0.1),1,0)</f>
        <v>0</v>
      </c>
      <c r="AU36" s="148">
        <f>IF(AND('BLOC PM'!$K26&gt;synthèse!AU$14,'BLOC PM'!$K26&lt;synthèse!AU$14+0.1),1,0)</f>
        <v>0</v>
      </c>
      <c r="AV36" s="148">
        <f>IF(AND('BLOC PM'!$K26&gt;synthèse!AV$14,'BLOC PM'!$K26&lt;synthèse!AV$14+0.1),1,0)</f>
        <v>0</v>
      </c>
      <c r="AW36" s="148">
        <f>IF(AND('BLOC PM'!$K26&gt;synthèse!AW$14,'BLOC PM'!$K26&lt;synthèse!AW$14+0.1),1,0)</f>
        <v>0</v>
      </c>
      <c r="AX36" s="148">
        <f>IF(AND('BLOC PM'!$K26&gt;synthèse!AX$14,'BLOC PM'!$K26&lt;synthèse!AX$14+0.1),1,0)</f>
        <v>0</v>
      </c>
      <c r="AY36" s="148">
        <f>IF(AND('BLOC PM'!$K26&gt;synthèse!AY$14,'BLOC PM'!$K26&lt;synthèse!AY$14+0.1),1,0)</f>
        <v>0</v>
      </c>
      <c r="AZ36" s="148">
        <f>IF(AND('BLOC PM'!$K26&gt;synthèse!AZ$14,'BLOC PM'!$K26&lt;synthèse!AZ$14+0.1),1,0)</f>
        <v>0</v>
      </c>
      <c r="BA36" s="148">
        <f>IF(AND('BLOC PM'!$K26&gt;synthèse!BA$14,'BLOC PM'!$K26&lt;synthèse!BA$14+0.1),1,0)</f>
        <v>0</v>
      </c>
      <c r="BB36" s="148">
        <f>IF(AND('BLOC PM'!$K26&gt;synthèse!BB$14,'BLOC PM'!$K26&lt;synthèse!BB$14+0.1),1,0)</f>
        <v>0</v>
      </c>
      <c r="BC36" s="148">
        <f>IF(AND('BLOC PM'!$K26&gt;synthèse!BC$14,'BLOC PM'!$K26&lt;synthèse!BC$14+0.1),1,0)</f>
        <v>0</v>
      </c>
      <c r="BD36" s="148">
        <f>IF(AND('BLOC PM'!$K26&gt;synthèse!BD$14,'BLOC PM'!$K26&lt;synthèse!BD$14+0.1),1,0)</f>
        <v>0</v>
      </c>
      <c r="BE36" s="148">
        <f>IF(AND('BLOC PM'!$K26&gt;synthèse!BE$14,'BLOC PM'!$K26&lt;synthèse!BE$14+0.1),1,0)</f>
        <v>0</v>
      </c>
      <c r="BF36" s="148">
        <f>IF(AND('BLOC PM'!$K26&gt;synthèse!BF$14,'BLOC PM'!$K26&lt;synthèse!BF$14+0.1),1,0)</f>
        <v>0</v>
      </c>
      <c r="BG36" s="148">
        <f>IF(AND('BLOC PM'!$K26&gt;synthèse!BG$14,'BLOC PM'!$K26&lt;synthèse!BG$14+0.1),1,0)</f>
        <v>0</v>
      </c>
      <c r="BH36" s="148">
        <f>IF(AND('BLOC PM'!$K26&gt;synthèse!BH$14,'BLOC PM'!$K26&lt;synthèse!BH$14+0.1),1,0)</f>
        <v>0</v>
      </c>
      <c r="BI36" s="148">
        <f>IF(AND('BLOC PM'!$K26&gt;synthèse!BI$14,'BLOC PM'!$K26&lt;synthèse!BI$14+0.1),1,0)</f>
        <v>0</v>
      </c>
      <c r="BJ36" s="148">
        <f>IF(AND('BLOC PM'!$K26&gt;synthèse!BJ$14,'BLOC PM'!$K26&lt;synthèse!BJ$14+0.1),1,0)</f>
        <v>0</v>
      </c>
      <c r="BK36" s="148">
        <f>IF(AND('BLOC PM'!$K26&gt;synthèse!BK$14,'BLOC PM'!$K26&lt;synthèse!BK$14+0.1),1,0)</f>
        <v>0</v>
      </c>
      <c r="BL36" s="148">
        <f>IF(AND('BLOC PM'!$K26&gt;synthèse!BL$14,'BLOC PM'!$K26&lt;synthèse!BL$14+0.1),1,0)</f>
        <v>0</v>
      </c>
      <c r="BM36" s="148">
        <f>IF(AND('BLOC PM'!$K26&gt;synthèse!BM$14,'BLOC PM'!$K26&lt;synthèse!BM$14+0.1),1,0)</f>
        <v>0</v>
      </c>
      <c r="BN36" s="148">
        <f>IF(AND('BLOC PM'!$K26&gt;synthèse!BN$14,'BLOC PM'!$K26&lt;synthèse!BN$14+0.1),1,0)</f>
        <v>0</v>
      </c>
      <c r="BO36" s="148">
        <f>IF(AND('BLOC PM'!$K26&gt;synthèse!BO$14,'BLOC PM'!$K26&lt;synthèse!BO$14+0.1),1,0)</f>
        <v>0</v>
      </c>
      <c r="BP36" s="148">
        <f>IF(AND('BLOC PM'!$K26&gt;synthèse!BP$14,'BLOC PM'!$K26&lt;synthèse!BP$14+0.1),1,0)</f>
        <v>0</v>
      </c>
      <c r="BQ36" s="148">
        <f>IF(AND('BLOC PM'!$K26&gt;synthèse!BQ$14,'BLOC PM'!$K26&lt;synthèse!BQ$14+0.1),1,0)</f>
        <v>0</v>
      </c>
      <c r="BR36" s="148">
        <f>IF(AND('BLOC PM'!$K26&gt;synthèse!BR$14,'BLOC PM'!$K26&lt;synthèse!BR$14+0.1),1,0)</f>
        <v>0</v>
      </c>
      <c r="BS36" s="148">
        <f>IF(AND('BLOC PM'!$K26&gt;synthèse!BS$14,'BLOC PM'!$K26&lt;synthèse!BS$14+0.1),1,0)</f>
        <v>0</v>
      </c>
      <c r="BT36" s="148">
        <f>IF(AND('BLOC PM'!$K26&gt;synthèse!BT$14,'BLOC PM'!$K26&lt;synthèse!BT$14+0.1),1,0)</f>
        <v>0</v>
      </c>
      <c r="BU36" s="148">
        <f>IF(AND('BLOC PM'!$K26&gt;synthèse!BU$14,'BLOC PM'!$K26&lt;synthèse!BU$14+0.1),1,0)</f>
        <v>0</v>
      </c>
      <c r="BV36" s="148">
        <f>IF(AND('BLOC PM'!$K26&gt;synthèse!BV$14,'BLOC PM'!$K26&lt;synthèse!BV$14+0.1),1,0)</f>
        <v>0</v>
      </c>
      <c r="BW36" s="148">
        <f>IF(AND('BLOC PM'!$K26&gt;synthèse!BW$14,'BLOC PM'!$K26&lt;synthèse!BW$14+0.1),1,0)</f>
        <v>0</v>
      </c>
      <c r="BX36" s="148">
        <f>IF(AND('BLOC PM'!$K26&gt;synthèse!BX$14,'BLOC PM'!$K26&lt;synthèse!BX$14+0.1),1,0)</f>
        <v>0</v>
      </c>
      <c r="BY36" s="148">
        <f>IF(AND('BLOC PM'!$K26&gt;synthèse!BY$14,'BLOC PM'!$K26&lt;synthèse!BY$14+0.1),1,0)</f>
        <v>0</v>
      </c>
      <c r="BZ36" s="148">
        <f>IF(AND('BLOC PM'!$K26&gt;synthèse!BZ$14,'BLOC PM'!$K26&lt;synthèse!BZ$14+0.1),1,0)</f>
        <v>0</v>
      </c>
      <c r="CA36" s="148">
        <f>IF(AND('BLOC PM'!$K26&gt;synthèse!CA$14,'BLOC PM'!$K26&lt;synthèse!CA$14+0.1),1,0)</f>
        <v>0</v>
      </c>
      <c r="CB36" s="148">
        <f>IF(AND('BLOC PM'!$K26&gt;synthèse!CB$14,'BLOC PM'!$K26&lt;synthèse!CB$14+0.1),1,0)</f>
        <v>0</v>
      </c>
      <c r="CC36" s="148">
        <f>IF(AND('BLOC PM'!$K26&gt;synthèse!CC$14,'BLOC PM'!$K26&lt;synthèse!CC$14+0.1),1,0)</f>
        <v>0</v>
      </c>
      <c r="CD36" s="148">
        <f>IF(AND('BLOC PM'!$K26&gt;synthèse!CD$14,'BLOC PM'!$K26&lt;synthèse!CD$14+0.1),1,0)</f>
        <v>0</v>
      </c>
      <c r="CE36" s="148">
        <f>IF(AND('BLOC PM'!$K26&gt;synthèse!CE$14,'BLOC PM'!$K26&lt;synthèse!CE$14+0.1),1,0)</f>
        <v>0</v>
      </c>
      <c r="CF36" s="148">
        <f>IF(AND('BLOC PM'!$K26&gt;synthèse!CF$14,'BLOC PM'!$K26&lt;synthèse!CF$14+0.1),1,0)</f>
        <v>0</v>
      </c>
      <c r="CG36" s="148">
        <f>IF(AND('BLOC PM'!$K26&gt;synthèse!CG$14,'BLOC PM'!$K26&lt;synthèse!CG$14+0.1),1,0)</f>
        <v>0</v>
      </c>
      <c r="CH36" s="148">
        <f>IF(AND('BLOC PM'!$K26&gt;synthèse!CH$14,'BLOC PM'!$K26&lt;synthèse!CH$14+0.1),1,0)</f>
        <v>0</v>
      </c>
      <c r="CI36" s="148">
        <f>IF(AND('BLOC PM'!$K26&gt;synthèse!CI$14,'BLOC PM'!$K26&lt;synthèse!CI$14+0.1),1,0)</f>
        <v>0</v>
      </c>
      <c r="CJ36" s="148">
        <f>IF(AND('BLOC PM'!$K26&gt;synthèse!CJ$14,'BLOC PM'!$K26&lt;synthèse!CJ$14+0.1),1,0)</f>
        <v>0</v>
      </c>
      <c r="CK36" s="148">
        <f>IF(AND('BLOC PM'!$K26&gt;synthèse!CK$14,'BLOC PM'!$K26&lt;synthèse!CK$14+0.1),1,0)</f>
        <v>0</v>
      </c>
      <c r="CM36" s="2">
        <f t="shared" si="66"/>
        <v>0</v>
      </c>
      <c r="CN36" s="2">
        <f t="shared" si="67"/>
        <v>0</v>
      </c>
      <c r="CO36" s="2">
        <f t="shared" si="68"/>
        <v>0</v>
      </c>
      <c r="CP36" s="2">
        <f t="shared" si="69"/>
        <v>0</v>
      </c>
      <c r="CQ36" s="2">
        <f t="shared" si="70"/>
        <v>0</v>
      </c>
      <c r="CR36" s="2">
        <f t="shared" si="71"/>
        <v>0</v>
      </c>
      <c r="CS36" s="2">
        <f t="shared" si="72"/>
        <v>0</v>
      </c>
      <c r="CT36" s="2">
        <f t="shared" si="73"/>
        <v>0</v>
      </c>
      <c r="CU36" s="2">
        <f t="shared" si="74"/>
        <v>0</v>
      </c>
      <c r="CV36" s="2">
        <f t="shared" si="75"/>
        <v>0</v>
      </c>
      <c r="CW36" s="2">
        <f t="shared" si="76"/>
        <v>0</v>
      </c>
      <c r="CX36" s="2">
        <f t="shared" si="77"/>
        <v>0</v>
      </c>
      <c r="CY36" s="2">
        <f t="shared" si="78"/>
        <v>0</v>
      </c>
      <c r="CZ36" s="2">
        <f t="shared" si="79"/>
        <v>0</v>
      </c>
      <c r="DA36" s="2">
        <f t="shared" si="80"/>
        <v>0</v>
      </c>
      <c r="DB36" s="2">
        <f t="shared" si="81"/>
        <v>0</v>
      </c>
      <c r="DC36" s="2">
        <f t="shared" si="82"/>
        <v>0</v>
      </c>
      <c r="DD36" s="2">
        <f t="shared" si="83"/>
        <v>0</v>
      </c>
      <c r="DE36" s="2">
        <f t="shared" si="84"/>
        <v>0</v>
      </c>
      <c r="DF36" s="2">
        <f t="shared" si="85"/>
        <v>0</v>
      </c>
      <c r="DG36" s="2">
        <f t="shared" si="86"/>
        <v>0</v>
      </c>
      <c r="DH36" s="2">
        <f t="shared" si="87"/>
        <v>0</v>
      </c>
      <c r="DI36" s="2">
        <f t="shared" si="88"/>
        <v>0</v>
      </c>
      <c r="DJ36" s="2">
        <f t="shared" si="89"/>
        <v>0</v>
      </c>
      <c r="DK36" s="2">
        <f t="shared" si="90"/>
        <v>0</v>
      </c>
      <c r="DL36" s="2">
        <f t="shared" si="91"/>
        <v>0</v>
      </c>
      <c r="DM36" s="2">
        <f t="shared" si="92"/>
        <v>0</v>
      </c>
      <c r="DN36" s="2">
        <f t="shared" si="93"/>
        <v>0</v>
      </c>
      <c r="DO36" s="2">
        <f t="shared" si="94"/>
        <v>0</v>
      </c>
      <c r="DP36" s="2">
        <f t="shared" si="95"/>
        <v>0</v>
      </c>
      <c r="DQ36" s="2">
        <f t="shared" si="96"/>
        <v>0</v>
      </c>
      <c r="DR36" s="2">
        <f t="shared" si="97"/>
        <v>0</v>
      </c>
      <c r="DS36" s="2">
        <f t="shared" si="98"/>
        <v>0</v>
      </c>
      <c r="DT36" s="2">
        <f t="shared" si="99"/>
        <v>0</v>
      </c>
      <c r="DU36" s="2">
        <f t="shared" si="100"/>
        <v>0</v>
      </c>
      <c r="DV36" s="2">
        <f t="shared" si="101"/>
        <v>0</v>
      </c>
      <c r="DW36" s="2">
        <f t="shared" si="102"/>
        <v>0</v>
      </c>
      <c r="DX36" s="2">
        <f t="shared" si="103"/>
        <v>0</v>
      </c>
      <c r="DY36" s="2">
        <f t="shared" si="104"/>
        <v>0</v>
      </c>
      <c r="DZ36" s="2">
        <f t="shared" si="105"/>
        <v>0</v>
      </c>
      <c r="EA36" s="2">
        <f t="shared" si="106"/>
        <v>0</v>
      </c>
      <c r="EB36" s="2">
        <f t="shared" si="107"/>
        <v>0</v>
      </c>
      <c r="EC36" s="2">
        <f t="shared" si="108"/>
        <v>0</v>
      </c>
      <c r="ED36" s="2">
        <f t="shared" si="109"/>
        <v>0</v>
      </c>
      <c r="EE36" s="2">
        <f t="shared" si="110"/>
        <v>0</v>
      </c>
      <c r="EF36" s="2">
        <f t="shared" si="111"/>
        <v>0</v>
      </c>
      <c r="EG36" s="2">
        <f t="shared" si="112"/>
        <v>0</v>
      </c>
      <c r="EH36" s="2">
        <f t="shared" si="113"/>
        <v>0</v>
      </c>
      <c r="EI36" s="2">
        <f t="shared" si="113"/>
        <v>0</v>
      </c>
      <c r="EJ36" s="2">
        <f t="shared" si="113"/>
        <v>0</v>
      </c>
      <c r="EK36" s="2">
        <f t="shared" si="113"/>
        <v>0</v>
      </c>
      <c r="EL36" s="2">
        <f t="shared" si="113"/>
        <v>0</v>
      </c>
      <c r="EM36" s="2">
        <f t="shared" si="113"/>
        <v>0</v>
      </c>
      <c r="EN36" s="2">
        <f t="shared" si="113"/>
        <v>0</v>
      </c>
      <c r="EO36" s="2">
        <f t="shared" si="113"/>
        <v>0</v>
      </c>
      <c r="EP36" s="2">
        <f t="shared" si="113"/>
        <v>0</v>
      </c>
      <c r="ES36" s="227" t="s">
        <v>104</v>
      </c>
      <c r="ET36" s="179" t="s">
        <v>41</v>
      </c>
      <c r="EU36" s="179" t="str">
        <f t="shared" si="4"/>
        <v/>
      </c>
      <c r="EV36" s="267" t="e">
        <f t="shared" si="55"/>
        <v>#VALUE!</v>
      </c>
      <c r="EW36" s="285" t="e">
        <f t="shared" si="56"/>
        <v>#VALUE!</v>
      </c>
      <c r="EX36" s="252"/>
      <c r="EY36" s="253"/>
      <c r="EZ36" s="7"/>
      <c r="FC36" s="227"/>
      <c r="FD36" s="126"/>
      <c r="FE36" s="179"/>
    </row>
    <row r="37" spans="1:161" ht="16.5" x14ac:dyDescent="0.25">
      <c r="A37" s="71" t="s">
        <v>139</v>
      </c>
      <c r="B37" s="72" t="s">
        <v>132</v>
      </c>
      <c r="C37" s="73">
        <f t="shared" si="114"/>
        <v>0</v>
      </c>
      <c r="D37" s="144"/>
      <c r="E37" s="74">
        <f t="shared" si="115"/>
        <v>0</v>
      </c>
      <c r="F37" s="88" t="str">
        <f t="shared" si="116"/>
        <v>-</v>
      </c>
      <c r="G37" s="136">
        <v>0.88461538461538458</v>
      </c>
      <c r="H37" s="61"/>
      <c r="I37" s="61"/>
      <c r="J37" s="61"/>
      <c r="K37" s="61"/>
      <c r="L37" s="66"/>
      <c r="M37" s="9" t="str">
        <f>IF('BLOC PM'!A27&lt;&gt;"",'BLOC PM'!A27,"")</f>
        <v/>
      </c>
      <c r="N37" s="9">
        <f>IF(AND('BLOC PM'!A27&lt;&gt;"",'BLOC PM'!N27&lt;&gt;"*Non mis en vente"),1,0)</f>
        <v>0</v>
      </c>
      <c r="O37" s="9">
        <f>IF(OR('BLOC PM'!E27="CR",'BLOC PM'!E27="CE"),1,0)</f>
        <v>0</v>
      </c>
      <c r="P37" s="9">
        <f>IF(AND('BLOC PM'!N27&lt;&gt;"*RETIRE",'BLOC PM'!N27&lt;&gt;"*PAS D'OFFRE",'BLOC PM'!N27&lt;&gt;""),1,0)</f>
        <v>0</v>
      </c>
      <c r="Q37" s="10">
        <f>'BLOC PM'!I27</f>
        <v>0</v>
      </c>
      <c r="R37" s="10">
        <f t="shared" si="63"/>
        <v>0</v>
      </c>
      <c r="S37" s="10">
        <f>'BLOC PM'!L27</f>
        <v>0</v>
      </c>
      <c r="T37" s="10">
        <f t="shared" si="64"/>
        <v>0</v>
      </c>
      <c r="U37" s="10">
        <f>'BLOC PM'!O27</f>
        <v>0</v>
      </c>
      <c r="V37" s="10">
        <f t="shared" si="65"/>
        <v>0</v>
      </c>
      <c r="W37" s="10">
        <f>'BLOC PM'!B27</f>
        <v>0</v>
      </c>
      <c r="X37" s="7"/>
      <c r="Y37" s="2">
        <f>+'UP PM'!A28</f>
        <v>37</v>
      </c>
      <c r="Z37" s="2">
        <f>IF(AND('UP PM'!A28&lt;&gt;"",'UP PM'!N28&lt;&gt;"*Non mis en vente"),1,0)</f>
        <v>1</v>
      </c>
      <c r="AA37" s="2">
        <f>IF(AND('UP PM'!N28&lt;&gt;"*RETIRE",'UP PM'!N28&lt;&gt;"*PAS D'OFFRE",'UP PM'!N28&lt;&gt;""),1,0)</f>
        <v>1</v>
      </c>
      <c r="AB37" s="10">
        <f>+'UP PM'!G28</f>
        <v>900</v>
      </c>
      <c r="AC37" s="2">
        <f t="shared" si="5"/>
        <v>900</v>
      </c>
      <c r="AD37" s="2" t="str">
        <f>'UP PM'!B28</f>
        <v>Privée</v>
      </c>
      <c r="AE37" s="7"/>
      <c r="AF37" s="154"/>
      <c r="AG37" s="9" t="str">
        <f>IF('BLOC PM'!A27&lt;&gt;"",'BLOC PM'!A27,"")</f>
        <v/>
      </c>
      <c r="AH37" s="148">
        <f>IF(AND('BLOC PM'!$K27&gt;synthèse!AH$14,'BLOC PM'!$K27&lt;synthèse!AH$14+0.1),1,0)</f>
        <v>0</v>
      </c>
      <c r="AI37" s="148">
        <f>IF(AND('BLOC PM'!$K27&gt;synthèse!AI$14,'BLOC PM'!$K27&lt;synthèse!AI$14+0.1),1,0)</f>
        <v>0</v>
      </c>
      <c r="AJ37" s="148">
        <f>IF(AND('BLOC PM'!$K27&gt;synthèse!AJ$14,'BLOC PM'!$K27&lt;synthèse!AJ$14+0.1),1,0)</f>
        <v>0</v>
      </c>
      <c r="AK37" s="148">
        <f>IF(AND('BLOC PM'!$K27&gt;synthèse!AK$14,'BLOC PM'!$K27&lt;synthèse!AK$14+0.1),1,0)</f>
        <v>0</v>
      </c>
      <c r="AL37" s="148">
        <f>IF(AND('BLOC PM'!$K27&gt;synthèse!AL$14,'BLOC PM'!$K27&lt;synthèse!AL$14+0.1),1,0)</f>
        <v>0</v>
      </c>
      <c r="AM37" s="148">
        <f>IF(AND('BLOC PM'!$K27&gt;synthèse!AM$14,'BLOC PM'!$K27&lt;synthèse!AM$14+0.1),1,0)</f>
        <v>0</v>
      </c>
      <c r="AN37" s="148">
        <f>IF(AND('BLOC PM'!$K27&gt;synthèse!AN$14,'BLOC PM'!$K27&lt;synthèse!AN$14+0.1),1,0)</f>
        <v>0</v>
      </c>
      <c r="AO37" s="148">
        <f>IF(AND('BLOC PM'!$K27&gt;synthèse!AO$14,'BLOC PM'!$K27&lt;synthèse!AO$14+0.1),1,0)</f>
        <v>0</v>
      </c>
      <c r="AP37" s="148">
        <f>IF(AND('BLOC PM'!$K27&gt;synthèse!AP$14,'BLOC PM'!$K27&lt;synthèse!AP$14+0.1),1,0)</f>
        <v>0</v>
      </c>
      <c r="AQ37" s="148">
        <f>IF(AND('BLOC PM'!$K27&gt;synthèse!AQ$14,'BLOC PM'!$K27&lt;synthèse!AQ$14+0.1),1,0)</f>
        <v>0</v>
      </c>
      <c r="AR37" s="148">
        <f>IF(AND('BLOC PM'!$K27&gt;synthèse!AR$14,'BLOC PM'!$K27&lt;synthèse!AR$14+0.1),1,0)</f>
        <v>0</v>
      </c>
      <c r="AS37" s="148">
        <f>IF(AND('BLOC PM'!$K27&gt;synthèse!AS$14,'BLOC PM'!$K27&lt;synthèse!AS$14+0.1),1,0)</f>
        <v>0</v>
      </c>
      <c r="AT37" s="148">
        <f>IF(AND('BLOC PM'!$K27&gt;synthèse!AT$14,'BLOC PM'!$K27&lt;synthèse!AT$14+0.1),1,0)</f>
        <v>0</v>
      </c>
      <c r="AU37" s="148">
        <f>IF(AND('BLOC PM'!$K27&gt;synthèse!AU$14,'BLOC PM'!$K27&lt;synthèse!AU$14+0.1),1,0)</f>
        <v>0</v>
      </c>
      <c r="AV37" s="148">
        <f>IF(AND('BLOC PM'!$K27&gt;synthèse!AV$14,'BLOC PM'!$K27&lt;synthèse!AV$14+0.1),1,0)</f>
        <v>0</v>
      </c>
      <c r="AW37" s="148">
        <f>IF(AND('BLOC PM'!$K27&gt;synthèse!AW$14,'BLOC PM'!$K27&lt;synthèse!AW$14+0.1),1,0)</f>
        <v>0</v>
      </c>
      <c r="AX37" s="148">
        <f>IF(AND('BLOC PM'!$K27&gt;synthèse!AX$14,'BLOC PM'!$K27&lt;synthèse!AX$14+0.1),1,0)</f>
        <v>0</v>
      </c>
      <c r="AY37" s="148">
        <f>IF(AND('BLOC PM'!$K27&gt;synthèse!AY$14,'BLOC PM'!$K27&lt;synthèse!AY$14+0.1),1,0)</f>
        <v>0</v>
      </c>
      <c r="AZ37" s="148">
        <f>IF(AND('BLOC PM'!$K27&gt;synthèse!AZ$14,'BLOC PM'!$K27&lt;synthèse!AZ$14+0.1),1,0)</f>
        <v>0</v>
      </c>
      <c r="BA37" s="148">
        <f>IF(AND('BLOC PM'!$K27&gt;synthèse!BA$14,'BLOC PM'!$K27&lt;synthèse!BA$14+0.1),1,0)</f>
        <v>0</v>
      </c>
      <c r="BB37" s="148">
        <f>IF(AND('BLOC PM'!$K27&gt;synthèse!BB$14,'BLOC PM'!$K27&lt;synthèse!BB$14+0.1),1,0)</f>
        <v>0</v>
      </c>
      <c r="BC37" s="148">
        <f>IF(AND('BLOC PM'!$K27&gt;synthèse!BC$14,'BLOC PM'!$K27&lt;synthèse!BC$14+0.1),1,0)</f>
        <v>0</v>
      </c>
      <c r="BD37" s="148">
        <f>IF(AND('BLOC PM'!$K27&gt;synthèse!BD$14,'BLOC PM'!$K27&lt;synthèse!BD$14+0.1),1,0)</f>
        <v>0</v>
      </c>
      <c r="BE37" s="148">
        <f>IF(AND('BLOC PM'!$K27&gt;synthèse!BE$14,'BLOC PM'!$K27&lt;synthèse!BE$14+0.1),1,0)</f>
        <v>0</v>
      </c>
      <c r="BF37" s="148">
        <f>IF(AND('BLOC PM'!$K27&gt;synthèse!BF$14,'BLOC PM'!$K27&lt;synthèse!BF$14+0.1),1,0)</f>
        <v>0</v>
      </c>
      <c r="BG37" s="148">
        <f>IF(AND('BLOC PM'!$K27&gt;synthèse!BG$14,'BLOC PM'!$K27&lt;synthèse!BG$14+0.1),1,0)</f>
        <v>0</v>
      </c>
      <c r="BH37" s="148">
        <f>IF(AND('BLOC PM'!$K27&gt;synthèse!BH$14,'BLOC PM'!$K27&lt;synthèse!BH$14+0.1),1,0)</f>
        <v>0</v>
      </c>
      <c r="BI37" s="148">
        <f>IF(AND('BLOC PM'!$K27&gt;synthèse!BI$14,'BLOC PM'!$K27&lt;synthèse!BI$14+0.1),1,0)</f>
        <v>0</v>
      </c>
      <c r="BJ37" s="148">
        <f>IF(AND('BLOC PM'!$K27&gt;synthèse!BJ$14,'BLOC PM'!$K27&lt;synthèse!BJ$14+0.1),1,0)</f>
        <v>0</v>
      </c>
      <c r="BK37" s="148">
        <f>IF(AND('BLOC PM'!$K27&gt;synthèse!BK$14,'BLOC PM'!$K27&lt;synthèse!BK$14+0.1),1,0)</f>
        <v>0</v>
      </c>
      <c r="BL37" s="148">
        <f>IF(AND('BLOC PM'!$K27&gt;synthèse!BL$14,'BLOC PM'!$K27&lt;synthèse!BL$14+0.1),1,0)</f>
        <v>0</v>
      </c>
      <c r="BM37" s="148">
        <f>IF(AND('BLOC PM'!$K27&gt;synthèse!BM$14,'BLOC PM'!$K27&lt;synthèse!BM$14+0.1),1,0)</f>
        <v>0</v>
      </c>
      <c r="BN37" s="148">
        <f>IF(AND('BLOC PM'!$K27&gt;synthèse!BN$14,'BLOC PM'!$K27&lt;synthèse!BN$14+0.1),1,0)</f>
        <v>0</v>
      </c>
      <c r="BO37" s="148">
        <f>IF(AND('BLOC PM'!$K27&gt;synthèse!BO$14,'BLOC PM'!$K27&lt;synthèse!BO$14+0.1),1,0)</f>
        <v>0</v>
      </c>
      <c r="BP37" s="148">
        <f>IF(AND('BLOC PM'!$K27&gt;synthèse!BP$14,'BLOC PM'!$K27&lt;synthèse!BP$14+0.1),1,0)</f>
        <v>0</v>
      </c>
      <c r="BQ37" s="148">
        <f>IF(AND('BLOC PM'!$K27&gt;synthèse!BQ$14,'BLOC PM'!$K27&lt;synthèse!BQ$14+0.1),1,0)</f>
        <v>0</v>
      </c>
      <c r="BR37" s="148">
        <f>IF(AND('BLOC PM'!$K27&gt;synthèse!BR$14,'BLOC PM'!$K27&lt;synthèse!BR$14+0.1),1,0)</f>
        <v>0</v>
      </c>
      <c r="BS37" s="148">
        <f>IF(AND('BLOC PM'!$K27&gt;synthèse!BS$14,'BLOC PM'!$K27&lt;synthèse!BS$14+0.1),1,0)</f>
        <v>0</v>
      </c>
      <c r="BT37" s="148">
        <f>IF(AND('BLOC PM'!$K27&gt;synthèse!BT$14,'BLOC PM'!$K27&lt;synthèse!BT$14+0.1),1,0)</f>
        <v>0</v>
      </c>
      <c r="BU37" s="148">
        <f>IF(AND('BLOC PM'!$K27&gt;synthèse!BU$14,'BLOC PM'!$K27&lt;synthèse!BU$14+0.1),1,0)</f>
        <v>0</v>
      </c>
      <c r="BV37" s="148">
        <f>IF(AND('BLOC PM'!$K27&gt;synthèse!BV$14,'BLOC PM'!$K27&lt;synthèse!BV$14+0.1),1,0)</f>
        <v>0</v>
      </c>
      <c r="BW37" s="148">
        <f>IF(AND('BLOC PM'!$K27&gt;synthèse!BW$14,'BLOC PM'!$K27&lt;synthèse!BW$14+0.1),1,0)</f>
        <v>0</v>
      </c>
      <c r="BX37" s="148">
        <f>IF(AND('BLOC PM'!$K27&gt;synthèse!BX$14,'BLOC PM'!$K27&lt;synthèse!BX$14+0.1),1,0)</f>
        <v>0</v>
      </c>
      <c r="BY37" s="148">
        <f>IF(AND('BLOC PM'!$K27&gt;synthèse!BY$14,'BLOC PM'!$K27&lt;synthèse!BY$14+0.1),1,0)</f>
        <v>0</v>
      </c>
      <c r="BZ37" s="148">
        <f>IF(AND('BLOC PM'!$K27&gt;synthèse!BZ$14,'BLOC PM'!$K27&lt;synthèse!BZ$14+0.1),1,0)</f>
        <v>0</v>
      </c>
      <c r="CA37" s="148">
        <f>IF(AND('BLOC PM'!$K27&gt;synthèse!CA$14,'BLOC PM'!$K27&lt;synthèse!CA$14+0.1),1,0)</f>
        <v>0</v>
      </c>
      <c r="CB37" s="148">
        <f>IF(AND('BLOC PM'!$K27&gt;synthèse!CB$14,'BLOC PM'!$K27&lt;synthèse!CB$14+0.1),1,0)</f>
        <v>0</v>
      </c>
      <c r="CC37" s="148">
        <f>IF(AND('BLOC PM'!$K27&gt;synthèse!CC$14,'BLOC PM'!$K27&lt;synthèse!CC$14+0.1),1,0)</f>
        <v>0</v>
      </c>
      <c r="CD37" s="148">
        <f>IF(AND('BLOC PM'!$K27&gt;synthèse!CD$14,'BLOC PM'!$K27&lt;synthèse!CD$14+0.1),1,0)</f>
        <v>0</v>
      </c>
      <c r="CE37" s="148">
        <f>IF(AND('BLOC PM'!$K27&gt;synthèse!CE$14,'BLOC PM'!$K27&lt;synthèse!CE$14+0.1),1,0)</f>
        <v>0</v>
      </c>
      <c r="CF37" s="148">
        <f>IF(AND('BLOC PM'!$K27&gt;synthèse!CF$14,'BLOC PM'!$K27&lt;synthèse!CF$14+0.1),1,0)</f>
        <v>0</v>
      </c>
      <c r="CG37" s="148">
        <f>IF(AND('BLOC PM'!$K27&gt;synthèse!CG$14,'BLOC PM'!$K27&lt;synthèse!CG$14+0.1),1,0)</f>
        <v>0</v>
      </c>
      <c r="CH37" s="148">
        <f>IF(AND('BLOC PM'!$K27&gt;synthèse!CH$14,'BLOC PM'!$K27&lt;synthèse!CH$14+0.1),1,0)</f>
        <v>0</v>
      </c>
      <c r="CI37" s="148">
        <f>IF(AND('BLOC PM'!$K27&gt;synthèse!CI$14,'BLOC PM'!$K27&lt;synthèse!CI$14+0.1),1,0)</f>
        <v>0</v>
      </c>
      <c r="CJ37" s="148">
        <f>IF(AND('BLOC PM'!$K27&gt;synthèse!CJ$14,'BLOC PM'!$K27&lt;synthèse!CJ$14+0.1),1,0)</f>
        <v>0</v>
      </c>
      <c r="CK37" s="148">
        <f>IF(AND('BLOC PM'!$K27&gt;synthèse!CK$14,'BLOC PM'!$K27&lt;synthèse!CK$14+0.1),1,0)</f>
        <v>0</v>
      </c>
      <c r="CM37" s="2">
        <f t="shared" si="66"/>
        <v>0</v>
      </c>
      <c r="CN37" s="2">
        <f t="shared" si="67"/>
        <v>0</v>
      </c>
      <c r="CO37" s="2">
        <f t="shared" si="68"/>
        <v>0</v>
      </c>
      <c r="CP37" s="2">
        <f t="shared" si="69"/>
        <v>0</v>
      </c>
      <c r="CQ37" s="2">
        <f t="shared" si="70"/>
        <v>0</v>
      </c>
      <c r="CR37" s="2">
        <f t="shared" si="71"/>
        <v>0</v>
      </c>
      <c r="CS37" s="2">
        <f t="shared" si="72"/>
        <v>0</v>
      </c>
      <c r="CT37" s="2">
        <f t="shared" si="73"/>
        <v>0</v>
      </c>
      <c r="CU37" s="2">
        <f t="shared" si="74"/>
        <v>0</v>
      </c>
      <c r="CV37" s="2">
        <f t="shared" si="75"/>
        <v>0</v>
      </c>
      <c r="CW37" s="2">
        <f t="shared" si="76"/>
        <v>0</v>
      </c>
      <c r="CX37" s="2">
        <f t="shared" si="77"/>
        <v>0</v>
      </c>
      <c r="CY37" s="2">
        <f t="shared" si="78"/>
        <v>0</v>
      </c>
      <c r="CZ37" s="2">
        <f t="shared" si="79"/>
        <v>0</v>
      </c>
      <c r="DA37" s="2">
        <f t="shared" si="80"/>
        <v>0</v>
      </c>
      <c r="DB37" s="2">
        <f t="shared" si="81"/>
        <v>0</v>
      </c>
      <c r="DC37" s="2">
        <f t="shared" si="82"/>
        <v>0</v>
      </c>
      <c r="DD37" s="2">
        <f t="shared" si="83"/>
        <v>0</v>
      </c>
      <c r="DE37" s="2">
        <f t="shared" si="84"/>
        <v>0</v>
      </c>
      <c r="DF37" s="2">
        <f t="shared" si="85"/>
        <v>0</v>
      </c>
      <c r="DG37" s="2">
        <f t="shared" si="86"/>
        <v>0</v>
      </c>
      <c r="DH37" s="2">
        <f t="shared" si="87"/>
        <v>0</v>
      </c>
      <c r="DI37" s="2">
        <f t="shared" si="88"/>
        <v>0</v>
      </c>
      <c r="DJ37" s="2">
        <f t="shared" si="89"/>
        <v>0</v>
      </c>
      <c r="DK37" s="2">
        <f t="shared" si="90"/>
        <v>0</v>
      </c>
      <c r="DL37" s="2">
        <f t="shared" si="91"/>
        <v>0</v>
      </c>
      <c r="DM37" s="2">
        <f t="shared" si="92"/>
        <v>0</v>
      </c>
      <c r="DN37" s="2">
        <f t="shared" si="93"/>
        <v>0</v>
      </c>
      <c r="DO37" s="2">
        <f t="shared" si="94"/>
        <v>0</v>
      </c>
      <c r="DP37" s="2">
        <f t="shared" si="95"/>
        <v>0</v>
      </c>
      <c r="DQ37" s="2">
        <f t="shared" si="96"/>
        <v>0</v>
      </c>
      <c r="DR37" s="2">
        <f t="shared" si="97"/>
        <v>0</v>
      </c>
      <c r="DS37" s="2">
        <f t="shared" si="98"/>
        <v>0</v>
      </c>
      <c r="DT37" s="2">
        <f t="shared" si="99"/>
        <v>0</v>
      </c>
      <c r="DU37" s="2">
        <f t="shared" si="100"/>
        <v>0</v>
      </c>
      <c r="DV37" s="2">
        <f t="shared" si="101"/>
        <v>0</v>
      </c>
      <c r="DW37" s="2">
        <f t="shared" si="102"/>
        <v>0</v>
      </c>
      <c r="DX37" s="2">
        <f t="shared" si="103"/>
        <v>0</v>
      </c>
      <c r="DY37" s="2">
        <f t="shared" si="104"/>
        <v>0</v>
      </c>
      <c r="DZ37" s="2">
        <f t="shared" si="105"/>
        <v>0</v>
      </c>
      <c r="EA37" s="2">
        <f t="shared" si="106"/>
        <v>0</v>
      </c>
      <c r="EB37" s="2">
        <f t="shared" si="107"/>
        <v>0</v>
      </c>
      <c r="EC37" s="2">
        <f t="shared" si="108"/>
        <v>0</v>
      </c>
      <c r="ED37" s="2">
        <f t="shared" si="109"/>
        <v>0</v>
      </c>
      <c r="EE37" s="2">
        <f t="shared" si="110"/>
        <v>0</v>
      </c>
      <c r="EF37" s="2">
        <f t="shared" si="111"/>
        <v>0</v>
      </c>
      <c r="EG37" s="2">
        <f t="shared" si="112"/>
        <v>0</v>
      </c>
      <c r="EH37" s="2">
        <f t="shared" si="113"/>
        <v>0</v>
      </c>
      <c r="EI37" s="2">
        <f t="shared" si="113"/>
        <v>0</v>
      </c>
      <c r="EJ37" s="2">
        <f t="shared" si="113"/>
        <v>0</v>
      </c>
      <c r="EK37" s="2">
        <f t="shared" si="113"/>
        <v>0</v>
      </c>
      <c r="EL37" s="2">
        <f t="shared" si="113"/>
        <v>0</v>
      </c>
      <c r="EM37" s="2">
        <f t="shared" si="113"/>
        <v>0</v>
      </c>
      <c r="EN37" s="2">
        <f t="shared" si="113"/>
        <v>0</v>
      </c>
      <c r="EO37" s="2">
        <f t="shared" si="113"/>
        <v>0</v>
      </c>
      <c r="EP37" s="2">
        <f t="shared" si="113"/>
        <v>0</v>
      </c>
      <c r="ES37" s="227" t="s">
        <v>105</v>
      </c>
      <c r="ET37" s="179" t="s">
        <v>41</v>
      </c>
      <c r="EU37" s="179" t="str">
        <f t="shared" si="4"/>
        <v/>
      </c>
      <c r="EV37" s="267" t="e">
        <f t="shared" si="55"/>
        <v>#VALUE!</v>
      </c>
      <c r="EW37" s="285" t="e">
        <f t="shared" si="56"/>
        <v>#VALUE!</v>
      </c>
      <c r="EX37" s="252"/>
      <c r="EY37" s="253"/>
      <c r="EZ37" s="7"/>
      <c r="FC37" s="227"/>
      <c r="FD37" s="126"/>
      <c r="FE37" s="179"/>
    </row>
    <row r="38" spans="1:161" ht="16.5" x14ac:dyDescent="0.25">
      <c r="A38" s="71" t="s">
        <v>139</v>
      </c>
      <c r="B38" s="72" t="s">
        <v>133</v>
      </c>
      <c r="C38" s="73">
        <f t="shared" si="114"/>
        <v>0</v>
      </c>
      <c r="D38" s="144"/>
      <c r="E38" s="74">
        <f t="shared" si="115"/>
        <v>0</v>
      </c>
      <c r="F38" s="88" t="str">
        <f t="shared" si="116"/>
        <v>-</v>
      </c>
      <c r="G38" s="136" t="s">
        <v>129</v>
      </c>
      <c r="H38" s="61"/>
      <c r="I38" s="61"/>
      <c r="J38" s="61"/>
      <c r="K38" s="61"/>
      <c r="L38" s="66"/>
      <c r="M38" s="9" t="str">
        <f>IF('BLOC PM'!A28&lt;&gt;"",'BLOC PM'!A28,"")</f>
        <v/>
      </c>
      <c r="N38" s="9">
        <f>IF(AND('BLOC PM'!A28&lt;&gt;"",'BLOC PM'!N28&lt;&gt;"*Non mis en vente"),1,0)</f>
        <v>0</v>
      </c>
      <c r="O38" s="9">
        <f>IF(OR('BLOC PM'!E28="CR",'BLOC PM'!E28="CE"),1,0)</f>
        <v>0</v>
      </c>
      <c r="P38" s="9">
        <f>IF(AND('BLOC PM'!N28&lt;&gt;"*RETIRE",'BLOC PM'!N28&lt;&gt;"*PAS D'OFFRE",'BLOC PM'!N28&lt;&gt;""),1,0)</f>
        <v>0</v>
      </c>
      <c r="Q38" s="10">
        <f>'BLOC PM'!I28</f>
        <v>0</v>
      </c>
      <c r="R38" s="10">
        <f t="shared" si="63"/>
        <v>0</v>
      </c>
      <c r="S38" s="10">
        <f>'BLOC PM'!L28</f>
        <v>0</v>
      </c>
      <c r="T38" s="10">
        <f t="shared" si="64"/>
        <v>0</v>
      </c>
      <c r="U38" s="10">
        <f>'BLOC PM'!O28</f>
        <v>0</v>
      </c>
      <c r="V38" s="10">
        <f t="shared" si="65"/>
        <v>0</v>
      </c>
      <c r="W38" s="10">
        <f>'BLOC PM'!B28</f>
        <v>0</v>
      </c>
      <c r="X38" s="7"/>
      <c r="Y38" s="2">
        <f>+'UP PM'!A29</f>
        <v>0</v>
      </c>
      <c r="Z38" s="2">
        <f>IF(AND('UP PM'!A29&lt;&gt;"",'UP PM'!N29&lt;&gt;"*Non mis en vente"),1,0)</f>
        <v>0</v>
      </c>
      <c r="AA38" s="2">
        <f>IF(AND('UP PM'!N29&lt;&gt;"*RETIRE",'UP PM'!N29&lt;&gt;"*PAS D'OFFRE",'UP PM'!N29&lt;&gt;""),1,0)</f>
        <v>0</v>
      </c>
      <c r="AB38" s="10">
        <f>+'UP PM'!G29</f>
        <v>0</v>
      </c>
      <c r="AC38" s="2">
        <f t="shared" si="5"/>
        <v>0</v>
      </c>
      <c r="AD38" s="2">
        <f>'UP PM'!B29</f>
        <v>0</v>
      </c>
      <c r="AE38" s="7"/>
      <c r="AF38" s="154"/>
      <c r="AG38" s="9" t="str">
        <f>IF('BLOC PM'!A28&lt;&gt;"",'BLOC PM'!A28,"")</f>
        <v/>
      </c>
      <c r="AH38" s="148">
        <f>IF(AND('BLOC PM'!$K28&gt;synthèse!AH$14,'BLOC PM'!$K28&lt;synthèse!AH$14+0.1),1,0)</f>
        <v>0</v>
      </c>
      <c r="AI38" s="148">
        <f>IF(AND('BLOC PM'!$K28&gt;synthèse!AI$14,'BLOC PM'!$K28&lt;synthèse!AI$14+0.1),1,0)</f>
        <v>0</v>
      </c>
      <c r="AJ38" s="148">
        <f>IF(AND('BLOC PM'!$K28&gt;synthèse!AJ$14,'BLOC PM'!$K28&lt;synthèse!AJ$14+0.1),1,0)</f>
        <v>0</v>
      </c>
      <c r="AK38" s="148">
        <f>IF(AND('BLOC PM'!$K28&gt;synthèse!AK$14,'BLOC PM'!$K28&lt;synthèse!AK$14+0.1),1,0)</f>
        <v>0</v>
      </c>
      <c r="AL38" s="148">
        <f>IF(AND('BLOC PM'!$K28&gt;synthèse!AL$14,'BLOC PM'!$K28&lt;synthèse!AL$14+0.1),1,0)</f>
        <v>0</v>
      </c>
      <c r="AM38" s="148">
        <f>IF(AND('BLOC PM'!$K28&gt;synthèse!AM$14,'BLOC PM'!$K28&lt;synthèse!AM$14+0.1),1,0)</f>
        <v>0</v>
      </c>
      <c r="AN38" s="148">
        <f>IF(AND('BLOC PM'!$K28&gt;synthèse!AN$14,'BLOC PM'!$K28&lt;synthèse!AN$14+0.1),1,0)</f>
        <v>0</v>
      </c>
      <c r="AO38" s="148">
        <f>IF(AND('BLOC PM'!$K28&gt;synthèse!AO$14,'BLOC PM'!$K28&lt;synthèse!AO$14+0.1),1,0)</f>
        <v>0</v>
      </c>
      <c r="AP38" s="148">
        <f>IF(AND('BLOC PM'!$K28&gt;synthèse!AP$14,'BLOC PM'!$K28&lt;synthèse!AP$14+0.1),1,0)</f>
        <v>0</v>
      </c>
      <c r="AQ38" s="148">
        <f>IF(AND('BLOC PM'!$K28&gt;synthèse!AQ$14,'BLOC PM'!$K28&lt;synthèse!AQ$14+0.1),1,0)</f>
        <v>0</v>
      </c>
      <c r="AR38" s="148">
        <f>IF(AND('BLOC PM'!$K28&gt;synthèse!AR$14,'BLOC PM'!$K28&lt;synthèse!AR$14+0.1),1,0)</f>
        <v>0</v>
      </c>
      <c r="AS38" s="148">
        <f>IF(AND('BLOC PM'!$K28&gt;synthèse!AS$14,'BLOC PM'!$K28&lt;synthèse!AS$14+0.1),1,0)</f>
        <v>0</v>
      </c>
      <c r="AT38" s="148">
        <f>IF(AND('BLOC PM'!$K28&gt;synthèse!AT$14,'BLOC PM'!$K28&lt;synthèse!AT$14+0.1),1,0)</f>
        <v>0</v>
      </c>
      <c r="AU38" s="148">
        <f>IF(AND('BLOC PM'!$K28&gt;synthèse!AU$14,'BLOC PM'!$K28&lt;synthèse!AU$14+0.1),1,0)</f>
        <v>0</v>
      </c>
      <c r="AV38" s="148">
        <f>IF(AND('BLOC PM'!$K28&gt;synthèse!AV$14,'BLOC PM'!$K28&lt;synthèse!AV$14+0.1),1,0)</f>
        <v>0</v>
      </c>
      <c r="AW38" s="148">
        <f>IF(AND('BLOC PM'!$K28&gt;synthèse!AW$14,'BLOC PM'!$K28&lt;synthèse!AW$14+0.1),1,0)</f>
        <v>0</v>
      </c>
      <c r="AX38" s="148">
        <f>IF(AND('BLOC PM'!$K28&gt;synthèse!AX$14,'BLOC PM'!$K28&lt;synthèse!AX$14+0.1),1,0)</f>
        <v>0</v>
      </c>
      <c r="AY38" s="148">
        <f>IF(AND('BLOC PM'!$K28&gt;synthèse!AY$14,'BLOC PM'!$K28&lt;synthèse!AY$14+0.1),1,0)</f>
        <v>0</v>
      </c>
      <c r="AZ38" s="148">
        <f>IF(AND('BLOC PM'!$K28&gt;synthèse!AZ$14,'BLOC PM'!$K28&lt;synthèse!AZ$14+0.1),1,0)</f>
        <v>0</v>
      </c>
      <c r="BA38" s="148">
        <f>IF(AND('BLOC PM'!$K28&gt;synthèse!BA$14,'BLOC PM'!$K28&lt;synthèse!BA$14+0.1),1,0)</f>
        <v>0</v>
      </c>
      <c r="BB38" s="148">
        <f>IF(AND('BLOC PM'!$K28&gt;synthèse!BB$14,'BLOC PM'!$K28&lt;synthèse!BB$14+0.1),1,0)</f>
        <v>0</v>
      </c>
      <c r="BC38" s="148">
        <f>IF(AND('BLOC PM'!$K28&gt;synthèse!BC$14,'BLOC PM'!$K28&lt;synthèse!BC$14+0.1),1,0)</f>
        <v>0</v>
      </c>
      <c r="BD38" s="148">
        <f>IF(AND('BLOC PM'!$K28&gt;synthèse!BD$14,'BLOC PM'!$K28&lt;synthèse!BD$14+0.1),1,0)</f>
        <v>0</v>
      </c>
      <c r="BE38" s="148">
        <f>IF(AND('BLOC PM'!$K28&gt;synthèse!BE$14,'BLOC PM'!$K28&lt;synthèse!BE$14+0.1),1,0)</f>
        <v>0</v>
      </c>
      <c r="BF38" s="148">
        <f>IF(AND('BLOC PM'!$K28&gt;synthèse!BF$14,'BLOC PM'!$K28&lt;synthèse!BF$14+0.1),1,0)</f>
        <v>0</v>
      </c>
      <c r="BG38" s="148">
        <f>IF(AND('BLOC PM'!$K28&gt;synthèse!BG$14,'BLOC PM'!$K28&lt;synthèse!BG$14+0.1),1,0)</f>
        <v>0</v>
      </c>
      <c r="BH38" s="148">
        <f>IF(AND('BLOC PM'!$K28&gt;synthèse!BH$14,'BLOC PM'!$K28&lt;synthèse!BH$14+0.1),1,0)</f>
        <v>0</v>
      </c>
      <c r="BI38" s="148">
        <f>IF(AND('BLOC PM'!$K28&gt;synthèse!BI$14,'BLOC PM'!$K28&lt;synthèse!BI$14+0.1),1,0)</f>
        <v>0</v>
      </c>
      <c r="BJ38" s="148">
        <f>IF(AND('BLOC PM'!$K28&gt;synthèse!BJ$14,'BLOC PM'!$K28&lt;synthèse!BJ$14+0.1),1,0)</f>
        <v>0</v>
      </c>
      <c r="BK38" s="148">
        <f>IF(AND('BLOC PM'!$K28&gt;synthèse!BK$14,'BLOC PM'!$K28&lt;synthèse!BK$14+0.1),1,0)</f>
        <v>0</v>
      </c>
      <c r="BL38" s="148">
        <f>IF(AND('BLOC PM'!$K28&gt;synthèse!BL$14,'BLOC PM'!$K28&lt;synthèse!BL$14+0.1),1,0)</f>
        <v>0</v>
      </c>
      <c r="BM38" s="148">
        <f>IF(AND('BLOC PM'!$K28&gt;synthèse!BM$14,'BLOC PM'!$K28&lt;synthèse!BM$14+0.1),1,0)</f>
        <v>0</v>
      </c>
      <c r="BN38" s="148">
        <f>IF(AND('BLOC PM'!$K28&gt;synthèse!BN$14,'BLOC PM'!$K28&lt;synthèse!BN$14+0.1),1,0)</f>
        <v>0</v>
      </c>
      <c r="BO38" s="148">
        <f>IF(AND('BLOC PM'!$K28&gt;synthèse!BO$14,'BLOC PM'!$K28&lt;synthèse!BO$14+0.1),1,0)</f>
        <v>0</v>
      </c>
      <c r="BP38" s="148">
        <f>IF(AND('BLOC PM'!$K28&gt;synthèse!BP$14,'BLOC PM'!$K28&lt;synthèse!BP$14+0.1),1,0)</f>
        <v>0</v>
      </c>
      <c r="BQ38" s="148">
        <f>IF(AND('BLOC PM'!$K28&gt;synthèse!BQ$14,'BLOC PM'!$K28&lt;synthèse!BQ$14+0.1),1,0)</f>
        <v>0</v>
      </c>
      <c r="BR38" s="148">
        <f>IF(AND('BLOC PM'!$K28&gt;synthèse!BR$14,'BLOC PM'!$K28&lt;synthèse!BR$14+0.1),1,0)</f>
        <v>0</v>
      </c>
      <c r="BS38" s="148">
        <f>IF(AND('BLOC PM'!$K28&gt;synthèse!BS$14,'BLOC PM'!$K28&lt;synthèse!BS$14+0.1),1,0)</f>
        <v>0</v>
      </c>
      <c r="BT38" s="148">
        <f>IF(AND('BLOC PM'!$K28&gt;synthèse!BT$14,'BLOC PM'!$K28&lt;synthèse!BT$14+0.1),1,0)</f>
        <v>0</v>
      </c>
      <c r="BU38" s="148">
        <f>IF(AND('BLOC PM'!$K28&gt;synthèse!BU$14,'BLOC PM'!$K28&lt;synthèse!BU$14+0.1),1,0)</f>
        <v>0</v>
      </c>
      <c r="BV38" s="148">
        <f>IF(AND('BLOC PM'!$K28&gt;synthèse!BV$14,'BLOC PM'!$K28&lt;synthèse!BV$14+0.1),1,0)</f>
        <v>0</v>
      </c>
      <c r="BW38" s="148">
        <f>IF(AND('BLOC PM'!$K28&gt;synthèse!BW$14,'BLOC PM'!$K28&lt;synthèse!BW$14+0.1),1,0)</f>
        <v>0</v>
      </c>
      <c r="BX38" s="148">
        <f>IF(AND('BLOC PM'!$K28&gt;synthèse!BX$14,'BLOC PM'!$K28&lt;synthèse!BX$14+0.1),1,0)</f>
        <v>0</v>
      </c>
      <c r="BY38" s="148">
        <f>IF(AND('BLOC PM'!$K28&gt;synthèse!BY$14,'BLOC PM'!$K28&lt;synthèse!BY$14+0.1),1,0)</f>
        <v>0</v>
      </c>
      <c r="BZ38" s="148">
        <f>IF(AND('BLOC PM'!$K28&gt;synthèse!BZ$14,'BLOC PM'!$K28&lt;synthèse!BZ$14+0.1),1,0)</f>
        <v>0</v>
      </c>
      <c r="CA38" s="148">
        <f>IF(AND('BLOC PM'!$K28&gt;synthèse!CA$14,'BLOC PM'!$K28&lt;synthèse!CA$14+0.1),1,0)</f>
        <v>0</v>
      </c>
      <c r="CB38" s="148">
        <f>IF(AND('BLOC PM'!$K28&gt;synthèse!CB$14,'BLOC PM'!$K28&lt;synthèse!CB$14+0.1),1,0)</f>
        <v>0</v>
      </c>
      <c r="CC38" s="148">
        <f>IF(AND('BLOC PM'!$K28&gt;synthèse!CC$14,'BLOC PM'!$K28&lt;synthèse!CC$14+0.1),1,0)</f>
        <v>0</v>
      </c>
      <c r="CD38" s="148">
        <f>IF(AND('BLOC PM'!$K28&gt;synthèse!CD$14,'BLOC PM'!$K28&lt;synthèse!CD$14+0.1),1,0)</f>
        <v>0</v>
      </c>
      <c r="CE38" s="148">
        <f>IF(AND('BLOC PM'!$K28&gt;synthèse!CE$14,'BLOC PM'!$K28&lt;synthèse!CE$14+0.1),1,0)</f>
        <v>0</v>
      </c>
      <c r="CF38" s="148">
        <f>IF(AND('BLOC PM'!$K28&gt;synthèse!CF$14,'BLOC PM'!$K28&lt;synthèse!CF$14+0.1),1,0)</f>
        <v>0</v>
      </c>
      <c r="CG38" s="148">
        <f>IF(AND('BLOC PM'!$K28&gt;synthèse!CG$14,'BLOC PM'!$K28&lt;synthèse!CG$14+0.1),1,0)</f>
        <v>0</v>
      </c>
      <c r="CH38" s="148">
        <f>IF(AND('BLOC PM'!$K28&gt;synthèse!CH$14,'BLOC PM'!$K28&lt;synthèse!CH$14+0.1),1,0)</f>
        <v>0</v>
      </c>
      <c r="CI38" s="148">
        <f>IF(AND('BLOC PM'!$K28&gt;synthèse!CI$14,'BLOC PM'!$K28&lt;synthèse!CI$14+0.1),1,0)</f>
        <v>0</v>
      </c>
      <c r="CJ38" s="148">
        <f>IF(AND('BLOC PM'!$K28&gt;synthèse!CJ$14,'BLOC PM'!$K28&lt;synthèse!CJ$14+0.1),1,0)</f>
        <v>0</v>
      </c>
      <c r="CK38" s="148">
        <f>IF(AND('BLOC PM'!$K28&gt;synthèse!CK$14,'BLOC PM'!$K28&lt;synthèse!CK$14+0.1),1,0)</f>
        <v>0</v>
      </c>
      <c r="CM38" s="2">
        <f t="shared" si="66"/>
        <v>0</v>
      </c>
      <c r="CN38" s="2">
        <f t="shared" si="67"/>
        <v>0</v>
      </c>
      <c r="CO38" s="2">
        <f t="shared" si="68"/>
        <v>0</v>
      </c>
      <c r="CP38" s="2">
        <f t="shared" si="69"/>
        <v>0</v>
      </c>
      <c r="CQ38" s="2">
        <f t="shared" si="70"/>
        <v>0</v>
      </c>
      <c r="CR38" s="2">
        <f t="shared" si="71"/>
        <v>0</v>
      </c>
      <c r="CS38" s="2">
        <f t="shared" si="72"/>
        <v>0</v>
      </c>
      <c r="CT38" s="2">
        <f t="shared" si="73"/>
        <v>0</v>
      </c>
      <c r="CU38" s="2">
        <f t="shared" si="74"/>
        <v>0</v>
      </c>
      <c r="CV38" s="2">
        <f t="shared" si="75"/>
        <v>0</v>
      </c>
      <c r="CW38" s="2">
        <f t="shared" si="76"/>
        <v>0</v>
      </c>
      <c r="CX38" s="2">
        <f t="shared" si="77"/>
        <v>0</v>
      </c>
      <c r="CY38" s="2">
        <f t="shared" si="78"/>
        <v>0</v>
      </c>
      <c r="CZ38" s="2">
        <f t="shared" si="79"/>
        <v>0</v>
      </c>
      <c r="DA38" s="2">
        <f t="shared" si="80"/>
        <v>0</v>
      </c>
      <c r="DB38" s="2">
        <f t="shared" si="81"/>
        <v>0</v>
      </c>
      <c r="DC38" s="2">
        <f t="shared" si="82"/>
        <v>0</v>
      </c>
      <c r="DD38" s="2">
        <f t="shared" si="83"/>
        <v>0</v>
      </c>
      <c r="DE38" s="2">
        <f t="shared" si="84"/>
        <v>0</v>
      </c>
      <c r="DF38" s="2">
        <f t="shared" si="85"/>
        <v>0</v>
      </c>
      <c r="DG38" s="2">
        <f t="shared" si="86"/>
        <v>0</v>
      </c>
      <c r="DH38" s="2">
        <f t="shared" si="87"/>
        <v>0</v>
      </c>
      <c r="DI38" s="2">
        <f t="shared" si="88"/>
        <v>0</v>
      </c>
      <c r="DJ38" s="2">
        <f t="shared" si="89"/>
        <v>0</v>
      </c>
      <c r="DK38" s="2">
        <f t="shared" si="90"/>
        <v>0</v>
      </c>
      <c r="DL38" s="2">
        <f t="shared" si="91"/>
        <v>0</v>
      </c>
      <c r="DM38" s="2">
        <f t="shared" si="92"/>
        <v>0</v>
      </c>
      <c r="DN38" s="2">
        <f t="shared" si="93"/>
        <v>0</v>
      </c>
      <c r="DO38" s="2">
        <f t="shared" si="94"/>
        <v>0</v>
      </c>
      <c r="DP38" s="2">
        <f t="shared" si="95"/>
        <v>0</v>
      </c>
      <c r="DQ38" s="2">
        <f t="shared" si="96"/>
        <v>0</v>
      </c>
      <c r="DR38" s="2">
        <f t="shared" si="97"/>
        <v>0</v>
      </c>
      <c r="DS38" s="2">
        <f t="shared" si="98"/>
        <v>0</v>
      </c>
      <c r="DT38" s="2">
        <f t="shared" si="99"/>
        <v>0</v>
      </c>
      <c r="DU38" s="2">
        <f t="shared" si="100"/>
        <v>0</v>
      </c>
      <c r="DV38" s="2">
        <f t="shared" si="101"/>
        <v>0</v>
      </c>
      <c r="DW38" s="2">
        <f t="shared" si="102"/>
        <v>0</v>
      </c>
      <c r="DX38" s="2">
        <f t="shared" si="103"/>
        <v>0</v>
      </c>
      <c r="DY38" s="2">
        <f t="shared" si="104"/>
        <v>0</v>
      </c>
      <c r="DZ38" s="2">
        <f t="shared" si="105"/>
        <v>0</v>
      </c>
      <c r="EA38" s="2">
        <f t="shared" si="106"/>
        <v>0</v>
      </c>
      <c r="EB38" s="2">
        <f t="shared" si="107"/>
        <v>0</v>
      </c>
      <c r="EC38" s="2">
        <f t="shared" si="108"/>
        <v>0</v>
      </c>
      <c r="ED38" s="2">
        <f t="shared" si="109"/>
        <v>0</v>
      </c>
      <c r="EE38" s="2">
        <f t="shared" si="110"/>
        <v>0</v>
      </c>
      <c r="EF38" s="2">
        <f t="shared" si="111"/>
        <v>0</v>
      </c>
      <c r="EG38" s="2">
        <f t="shared" si="112"/>
        <v>0</v>
      </c>
      <c r="EH38" s="2">
        <f t="shared" si="113"/>
        <v>0</v>
      </c>
      <c r="EI38" s="2">
        <f t="shared" si="113"/>
        <v>0</v>
      </c>
      <c r="EJ38" s="2">
        <f t="shared" si="113"/>
        <v>0</v>
      </c>
      <c r="EK38" s="2">
        <f t="shared" si="113"/>
        <v>0</v>
      </c>
      <c r="EL38" s="2">
        <f t="shared" si="113"/>
        <v>0</v>
      </c>
      <c r="EM38" s="2">
        <f t="shared" si="113"/>
        <v>0</v>
      </c>
      <c r="EN38" s="2">
        <f t="shared" si="113"/>
        <v>0</v>
      </c>
      <c r="EO38" s="2">
        <f t="shared" si="113"/>
        <v>0</v>
      </c>
      <c r="EP38" s="2">
        <f t="shared" si="113"/>
        <v>0</v>
      </c>
      <c r="ES38" s="227" t="s">
        <v>106</v>
      </c>
      <c r="ET38" s="179" t="s">
        <v>41</v>
      </c>
      <c r="EU38" s="179" t="str">
        <f t="shared" si="4"/>
        <v/>
      </c>
      <c r="EV38" s="267" t="e">
        <f t="shared" si="55"/>
        <v>#VALUE!</v>
      </c>
      <c r="EW38" s="285" t="e">
        <f t="shared" si="56"/>
        <v>#VALUE!</v>
      </c>
      <c r="EX38" s="252"/>
      <c r="EY38" s="253"/>
      <c r="EZ38" s="7"/>
      <c r="FC38" s="227"/>
      <c r="FD38" s="126"/>
      <c r="FE38" s="179"/>
    </row>
    <row r="39" spans="1:161" ht="16.5" x14ac:dyDescent="0.25">
      <c r="A39" s="71" t="s">
        <v>139</v>
      </c>
      <c r="B39" s="72" t="s">
        <v>29</v>
      </c>
      <c r="C39" s="73">
        <f t="shared" si="114"/>
        <v>23</v>
      </c>
      <c r="D39" s="144"/>
      <c r="E39" s="74">
        <f t="shared" si="115"/>
        <v>22</v>
      </c>
      <c r="F39" s="88">
        <f t="shared" si="116"/>
        <v>0.95652173913043481</v>
      </c>
      <c r="G39" s="136" t="s">
        <v>129</v>
      </c>
      <c r="H39" s="61"/>
      <c r="I39" s="61"/>
      <c r="J39" s="61"/>
      <c r="K39" s="61"/>
      <c r="L39" s="66"/>
      <c r="M39" s="9" t="str">
        <f>IF('BLOC PM'!A29&lt;&gt;"",'BLOC PM'!A29,"")</f>
        <v/>
      </c>
      <c r="N39" s="9">
        <f>IF(AND('BLOC PM'!A29&lt;&gt;"",'BLOC PM'!N29&lt;&gt;"*Non mis en vente"),1,0)</f>
        <v>0</v>
      </c>
      <c r="O39" s="9">
        <f>IF(OR('BLOC PM'!E29="CR",'BLOC PM'!E29="CE"),1,0)</f>
        <v>0</v>
      </c>
      <c r="P39" s="9">
        <f>IF(AND('BLOC PM'!N29&lt;&gt;"*RETIRE",'BLOC PM'!N29&lt;&gt;"*PAS D'OFFRE",'BLOC PM'!N29&lt;&gt;""),1,0)</f>
        <v>0</v>
      </c>
      <c r="Q39" s="10">
        <f>'BLOC PM'!I29</f>
        <v>0</v>
      </c>
      <c r="R39" s="10">
        <f t="shared" si="63"/>
        <v>0</v>
      </c>
      <c r="S39" s="10">
        <f>'BLOC PM'!L29</f>
        <v>0</v>
      </c>
      <c r="T39" s="10">
        <f t="shared" si="64"/>
        <v>0</v>
      </c>
      <c r="U39" s="10">
        <f>'BLOC PM'!O29</f>
        <v>0</v>
      </c>
      <c r="V39" s="10">
        <f t="shared" si="65"/>
        <v>0</v>
      </c>
      <c r="W39" s="10">
        <f>'BLOC PM'!B29</f>
        <v>0</v>
      </c>
      <c r="X39" s="7"/>
      <c r="Y39" s="2">
        <f>+'UP PM'!A30</f>
        <v>0</v>
      </c>
      <c r="Z39" s="2">
        <f>IF(AND('UP PM'!A30&lt;&gt;"",'UP PM'!N30&lt;&gt;"*Non mis en vente"),1,0)</f>
        <v>0</v>
      </c>
      <c r="AA39" s="2">
        <f>IF(AND('UP PM'!N30&lt;&gt;"*RETIRE",'UP PM'!N30&lt;&gt;"*PAS D'OFFRE",'UP PM'!N30&lt;&gt;""),1,0)</f>
        <v>0</v>
      </c>
      <c r="AB39" s="10">
        <f>+'UP PM'!G30</f>
        <v>0</v>
      </c>
      <c r="AC39" s="2">
        <f t="shared" si="5"/>
        <v>0</v>
      </c>
      <c r="AD39" s="2">
        <f>'UP PM'!B30</f>
        <v>0</v>
      </c>
      <c r="AE39" s="7"/>
      <c r="AF39" s="154"/>
      <c r="AG39" s="9" t="str">
        <f>IF('BLOC PM'!A29&lt;&gt;"",'BLOC PM'!A29,"")</f>
        <v/>
      </c>
      <c r="AH39" s="148">
        <f>IF(AND('BLOC PM'!$K29&gt;synthèse!AH$14,'BLOC PM'!$K29&lt;synthèse!AH$14+0.1),1,0)</f>
        <v>0</v>
      </c>
      <c r="AI39" s="148">
        <f>IF(AND('BLOC PM'!$K29&gt;synthèse!AI$14,'BLOC PM'!$K29&lt;synthèse!AI$14+0.1),1,0)</f>
        <v>0</v>
      </c>
      <c r="AJ39" s="148">
        <f>IF(AND('BLOC PM'!$K29&gt;synthèse!AJ$14,'BLOC PM'!$K29&lt;synthèse!AJ$14+0.1),1,0)</f>
        <v>0</v>
      </c>
      <c r="AK39" s="148">
        <f>IF(AND('BLOC PM'!$K29&gt;synthèse!AK$14,'BLOC PM'!$K29&lt;synthèse!AK$14+0.1),1,0)</f>
        <v>0</v>
      </c>
      <c r="AL39" s="148">
        <f>IF(AND('BLOC PM'!$K29&gt;synthèse!AL$14,'BLOC PM'!$K29&lt;synthèse!AL$14+0.1),1,0)</f>
        <v>0</v>
      </c>
      <c r="AM39" s="148">
        <f>IF(AND('BLOC PM'!$K29&gt;synthèse!AM$14,'BLOC PM'!$K29&lt;synthèse!AM$14+0.1),1,0)</f>
        <v>0</v>
      </c>
      <c r="AN39" s="148">
        <f>IF(AND('BLOC PM'!$K29&gt;synthèse!AN$14,'BLOC PM'!$K29&lt;synthèse!AN$14+0.1),1,0)</f>
        <v>0</v>
      </c>
      <c r="AO39" s="148">
        <f>IF(AND('BLOC PM'!$K29&gt;synthèse!AO$14,'BLOC PM'!$K29&lt;synthèse!AO$14+0.1),1,0)</f>
        <v>0</v>
      </c>
      <c r="AP39" s="148">
        <f>IF(AND('BLOC PM'!$K29&gt;synthèse!AP$14,'BLOC PM'!$K29&lt;synthèse!AP$14+0.1),1,0)</f>
        <v>0</v>
      </c>
      <c r="AQ39" s="148">
        <f>IF(AND('BLOC PM'!$K29&gt;synthèse!AQ$14,'BLOC PM'!$K29&lt;synthèse!AQ$14+0.1),1,0)</f>
        <v>0</v>
      </c>
      <c r="AR39" s="148">
        <f>IF(AND('BLOC PM'!$K29&gt;synthèse!AR$14,'BLOC PM'!$K29&lt;synthèse!AR$14+0.1),1,0)</f>
        <v>0</v>
      </c>
      <c r="AS39" s="148">
        <f>IF(AND('BLOC PM'!$K29&gt;synthèse!AS$14,'BLOC PM'!$K29&lt;synthèse!AS$14+0.1),1,0)</f>
        <v>0</v>
      </c>
      <c r="AT39" s="148">
        <f>IF(AND('BLOC PM'!$K29&gt;synthèse!AT$14,'BLOC PM'!$K29&lt;synthèse!AT$14+0.1),1,0)</f>
        <v>0</v>
      </c>
      <c r="AU39" s="148">
        <f>IF(AND('BLOC PM'!$K29&gt;synthèse!AU$14,'BLOC PM'!$K29&lt;synthèse!AU$14+0.1),1,0)</f>
        <v>0</v>
      </c>
      <c r="AV39" s="148">
        <f>IF(AND('BLOC PM'!$K29&gt;synthèse!AV$14,'BLOC PM'!$K29&lt;synthèse!AV$14+0.1),1,0)</f>
        <v>0</v>
      </c>
      <c r="AW39" s="148">
        <f>IF(AND('BLOC PM'!$K29&gt;synthèse!AW$14,'BLOC PM'!$K29&lt;synthèse!AW$14+0.1),1,0)</f>
        <v>0</v>
      </c>
      <c r="AX39" s="148">
        <f>IF(AND('BLOC PM'!$K29&gt;synthèse!AX$14,'BLOC PM'!$K29&lt;synthèse!AX$14+0.1),1,0)</f>
        <v>0</v>
      </c>
      <c r="AY39" s="148">
        <f>IF(AND('BLOC PM'!$K29&gt;synthèse!AY$14,'BLOC PM'!$K29&lt;synthèse!AY$14+0.1),1,0)</f>
        <v>0</v>
      </c>
      <c r="AZ39" s="148">
        <f>IF(AND('BLOC PM'!$K29&gt;synthèse!AZ$14,'BLOC PM'!$K29&lt;synthèse!AZ$14+0.1),1,0)</f>
        <v>0</v>
      </c>
      <c r="BA39" s="148">
        <f>IF(AND('BLOC PM'!$K29&gt;synthèse!BA$14,'BLOC PM'!$K29&lt;synthèse!BA$14+0.1),1,0)</f>
        <v>0</v>
      </c>
      <c r="BB39" s="148">
        <f>IF(AND('BLOC PM'!$K29&gt;synthèse!BB$14,'BLOC PM'!$K29&lt;synthèse!BB$14+0.1),1,0)</f>
        <v>0</v>
      </c>
      <c r="BC39" s="148">
        <f>IF(AND('BLOC PM'!$K29&gt;synthèse!BC$14,'BLOC PM'!$K29&lt;synthèse!BC$14+0.1),1,0)</f>
        <v>0</v>
      </c>
      <c r="BD39" s="148">
        <f>IF(AND('BLOC PM'!$K29&gt;synthèse!BD$14,'BLOC PM'!$K29&lt;synthèse!BD$14+0.1),1,0)</f>
        <v>0</v>
      </c>
      <c r="BE39" s="148">
        <f>IF(AND('BLOC PM'!$K29&gt;synthèse!BE$14,'BLOC PM'!$K29&lt;synthèse!BE$14+0.1),1,0)</f>
        <v>0</v>
      </c>
      <c r="BF39" s="148">
        <f>IF(AND('BLOC PM'!$K29&gt;synthèse!BF$14,'BLOC PM'!$K29&lt;synthèse!BF$14+0.1),1,0)</f>
        <v>0</v>
      </c>
      <c r="BG39" s="148">
        <f>IF(AND('BLOC PM'!$K29&gt;synthèse!BG$14,'BLOC PM'!$K29&lt;synthèse!BG$14+0.1),1,0)</f>
        <v>0</v>
      </c>
      <c r="BH39" s="148">
        <f>IF(AND('BLOC PM'!$K29&gt;synthèse!BH$14,'BLOC PM'!$K29&lt;synthèse!BH$14+0.1),1,0)</f>
        <v>0</v>
      </c>
      <c r="BI39" s="148">
        <f>IF(AND('BLOC PM'!$K29&gt;synthèse!BI$14,'BLOC PM'!$K29&lt;synthèse!BI$14+0.1),1,0)</f>
        <v>0</v>
      </c>
      <c r="BJ39" s="148">
        <f>IF(AND('BLOC PM'!$K29&gt;synthèse!BJ$14,'BLOC PM'!$K29&lt;synthèse!BJ$14+0.1),1,0)</f>
        <v>0</v>
      </c>
      <c r="BK39" s="148">
        <f>IF(AND('BLOC PM'!$K29&gt;synthèse!BK$14,'BLOC PM'!$K29&lt;synthèse!BK$14+0.1),1,0)</f>
        <v>0</v>
      </c>
      <c r="BL39" s="148">
        <f>IF(AND('BLOC PM'!$K29&gt;synthèse!BL$14,'BLOC PM'!$K29&lt;synthèse!BL$14+0.1),1,0)</f>
        <v>0</v>
      </c>
      <c r="BM39" s="148">
        <f>IF(AND('BLOC PM'!$K29&gt;synthèse!BM$14,'BLOC PM'!$K29&lt;synthèse!BM$14+0.1),1,0)</f>
        <v>0</v>
      </c>
      <c r="BN39" s="148">
        <f>IF(AND('BLOC PM'!$K29&gt;synthèse!BN$14,'BLOC PM'!$K29&lt;synthèse!BN$14+0.1),1,0)</f>
        <v>0</v>
      </c>
      <c r="BO39" s="148">
        <f>IF(AND('BLOC PM'!$K29&gt;synthèse!BO$14,'BLOC PM'!$K29&lt;synthèse!BO$14+0.1),1,0)</f>
        <v>0</v>
      </c>
      <c r="BP39" s="148">
        <f>IF(AND('BLOC PM'!$K29&gt;synthèse!BP$14,'BLOC PM'!$K29&lt;synthèse!BP$14+0.1),1,0)</f>
        <v>0</v>
      </c>
      <c r="BQ39" s="148">
        <f>IF(AND('BLOC PM'!$K29&gt;synthèse!BQ$14,'BLOC PM'!$K29&lt;synthèse!BQ$14+0.1),1,0)</f>
        <v>0</v>
      </c>
      <c r="BR39" s="148">
        <f>IF(AND('BLOC PM'!$K29&gt;synthèse!BR$14,'BLOC PM'!$K29&lt;synthèse!BR$14+0.1),1,0)</f>
        <v>0</v>
      </c>
      <c r="BS39" s="148">
        <f>IF(AND('BLOC PM'!$K29&gt;synthèse!BS$14,'BLOC PM'!$K29&lt;synthèse!BS$14+0.1),1,0)</f>
        <v>0</v>
      </c>
      <c r="BT39" s="148">
        <f>IF(AND('BLOC PM'!$K29&gt;synthèse!BT$14,'BLOC PM'!$K29&lt;synthèse!BT$14+0.1),1,0)</f>
        <v>0</v>
      </c>
      <c r="BU39" s="148">
        <f>IF(AND('BLOC PM'!$K29&gt;synthèse!BU$14,'BLOC PM'!$K29&lt;synthèse!BU$14+0.1),1,0)</f>
        <v>0</v>
      </c>
      <c r="BV39" s="148">
        <f>IF(AND('BLOC PM'!$K29&gt;synthèse!BV$14,'BLOC PM'!$K29&lt;synthèse!BV$14+0.1),1,0)</f>
        <v>0</v>
      </c>
      <c r="BW39" s="148">
        <f>IF(AND('BLOC PM'!$K29&gt;synthèse!BW$14,'BLOC PM'!$K29&lt;synthèse!BW$14+0.1),1,0)</f>
        <v>0</v>
      </c>
      <c r="BX39" s="148">
        <f>IF(AND('BLOC PM'!$K29&gt;synthèse!BX$14,'BLOC PM'!$K29&lt;synthèse!BX$14+0.1),1,0)</f>
        <v>0</v>
      </c>
      <c r="BY39" s="148">
        <f>IF(AND('BLOC PM'!$K29&gt;synthèse!BY$14,'BLOC PM'!$K29&lt;synthèse!BY$14+0.1),1,0)</f>
        <v>0</v>
      </c>
      <c r="BZ39" s="148">
        <f>IF(AND('BLOC PM'!$K29&gt;synthèse!BZ$14,'BLOC PM'!$K29&lt;synthèse!BZ$14+0.1),1,0)</f>
        <v>0</v>
      </c>
      <c r="CA39" s="148">
        <f>IF(AND('BLOC PM'!$K29&gt;synthèse!CA$14,'BLOC PM'!$K29&lt;synthèse!CA$14+0.1),1,0)</f>
        <v>0</v>
      </c>
      <c r="CB39" s="148">
        <f>IF(AND('BLOC PM'!$K29&gt;synthèse!CB$14,'BLOC PM'!$K29&lt;synthèse!CB$14+0.1),1,0)</f>
        <v>0</v>
      </c>
      <c r="CC39" s="148">
        <f>IF(AND('BLOC PM'!$K29&gt;synthèse!CC$14,'BLOC PM'!$K29&lt;synthèse!CC$14+0.1),1,0)</f>
        <v>0</v>
      </c>
      <c r="CD39" s="148">
        <f>IF(AND('BLOC PM'!$K29&gt;synthèse!CD$14,'BLOC PM'!$K29&lt;synthèse!CD$14+0.1),1,0)</f>
        <v>0</v>
      </c>
      <c r="CE39" s="148">
        <f>IF(AND('BLOC PM'!$K29&gt;synthèse!CE$14,'BLOC PM'!$K29&lt;synthèse!CE$14+0.1),1,0)</f>
        <v>0</v>
      </c>
      <c r="CF39" s="148">
        <f>IF(AND('BLOC PM'!$K29&gt;synthèse!CF$14,'BLOC PM'!$K29&lt;synthèse!CF$14+0.1),1,0)</f>
        <v>0</v>
      </c>
      <c r="CG39" s="148">
        <f>IF(AND('BLOC PM'!$K29&gt;synthèse!CG$14,'BLOC PM'!$K29&lt;synthèse!CG$14+0.1),1,0)</f>
        <v>0</v>
      </c>
      <c r="CH39" s="148">
        <f>IF(AND('BLOC PM'!$K29&gt;synthèse!CH$14,'BLOC PM'!$K29&lt;synthèse!CH$14+0.1),1,0)</f>
        <v>0</v>
      </c>
      <c r="CI39" s="148">
        <f>IF(AND('BLOC PM'!$K29&gt;synthèse!CI$14,'BLOC PM'!$K29&lt;synthèse!CI$14+0.1),1,0)</f>
        <v>0</v>
      </c>
      <c r="CJ39" s="148">
        <f>IF(AND('BLOC PM'!$K29&gt;synthèse!CJ$14,'BLOC PM'!$K29&lt;synthèse!CJ$14+0.1),1,0)</f>
        <v>0</v>
      </c>
      <c r="CK39" s="148">
        <f>IF(AND('BLOC PM'!$K29&gt;synthèse!CK$14,'BLOC PM'!$K29&lt;synthèse!CK$14+0.1),1,0)</f>
        <v>0</v>
      </c>
      <c r="CM39" s="2">
        <f t="shared" si="66"/>
        <v>0</v>
      </c>
      <c r="CN39" s="2">
        <f t="shared" si="67"/>
        <v>0</v>
      </c>
      <c r="CO39" s="2">
        <f t="shared" si="68"/>
        <v>0</v>
      </c>
      <c r="CP39" s="2">
        <f t="shared" si="69"/>
        <v>0</v>
      </c>
      <c r="CQ39" s="2">
        <f t="shared" si="70"/>
        <v>0</v>
      </c>
      <c r="CR39" s="2">
        <f t="shared" si="71"/>
        <v>0</v>
      </c>
      <c r="CS39" s="2">
        <f t="shared" si="72"/>
        <v>0</v>
      </c>
      <c r="CT39" s="2">
        <f t="shared" si="73"/>
        <v>0</v>
      </c>
      <c r="CU39" s="2">
        <f t="shared" si="74"/>
        <v>0</v>
      </c>
      <c r="CV39" s="2">
        <f t="shared" si="75"/>
        <v>0</v>
      </c>
      <c r="CW39" s="2">
        <f t="shared" si="76"/>
        <v>0</v>
      </c>
      <c r="CX39" s="2">
        <f t="shared" si="77"/>
        <v>0</v>
      </c>
      <c r="CY39" s="2">
        <f t="shared" si="78"/>
        <v>0</v>
      </c>
      <c r="CZ39" s="2">
        <f t="shared" si="79"/>
        <v>0</v>
      </c>
      <c r="DA39" s="2">
        <f t="shared" si="80"/>
        <v>0</v>
      </c>
      <c r="DB39" s="2">
        <f t="shared" si="81"/>
        <v>0</v>
      </c>
      <c r="DC39" s="2">
        <f t="shared" si="82"/>
        <v>0</v>
      </c>
      <c r="DD39" s="2">
        <f t="shared" si="83"/>
        <v>0</v>
      </c>
      <c r="DE39" s="2">
        <f t="shared" si="84"/>
        <v>0</v>
      </c>
      <c r="DF39" s="2">
        <f t="shared" si="85"/>
        <v>0</v>
      </c>
      <c r="DG39" s="2">
        <f t="shared" si="86"/>
        <v>0</v>
      </c>
      <c r="DH39" s="2">
        <f t="shared" si="87"/>
        <v>0</v>
      </c>
      <c r="DI39" s="2">
        <f t="shared" si="88"/>
        <v>0</v>
      </c>
      <c r="DJ39" s="2">
        <f t="shared" si="89"/>
        <v>0</v>
      </c>
      <c r="DK39" s="2">
        <f t="shared" si="90"/>
        <v>0</v>
      </c>
      <c r="DL39" s="2">
        <f t="shared" si="91"/>
        <v>0</v>
      </c>
      <c r="DM39" s="2">
        <f t="shared" si="92"/>
        <v>0</v>
      </c>
      <c r="DN39" s="2">
        <f t="shared" si="93"/>
        <v>0</v>
      </c>
      <c r="DO39" s="2">
        <f t="shared" si="94"/>
        <v>0</v>
      </c>
      <c r="DP39" s="2">
        <f t="shared" si="95"/>
        <v>0</v>
      </c>
      <c r="DQ39" s="2">
        <f t="shared" si="96"/>
        <v>0</v>
      </c>
      <c r="DR39" s="2">
        <f t="shared" si="97"/>
        <v>0</v>
      </c>
      <c r="DS39" s="2">
        <f t="shared" si="98"/>
        <v>0</v>
      </c>
      <c r="DT39" s="2">
        <f t="shared" si="99"/>
        <v>0</v>
      </c>
      <c r="DU39" s="2">
        <f t="shared" si="100"/>
        <v>0</v>
      </c>
      <c r="DV39" s="2">
        <f t="shared" si="101"/>
        <v>0</v>
      </c>
      <c r="DW39" s="2">
        <f t="shared" si="102"/>
        <v>0</v>
      </c>
      <c r="DX39" s="2">
        <f t="shared" si="103"/>
        <v>0</v>
      </c>
      <c r="DY39" s="2">
        <f t="shared" si="104"/>
        <v>0</v>
      </c>
      <c r="DZ39" s="2">
        <f t="shared" si="105"/>
        <v>0</v>
      </c>
      <c r="EA39" s="2">
        <f t="shared" si="106"/>
        <v>0</v>
      </c>
      <c r="EB39" s="2">
        <f t="shared" si="107"/>
        <v>0</v>
      </c>
      <c r="EC39" s="2">
        <f t="shared" si="108"/>
        <v>0</v>
      </c>
      <c r="ED39" s="2">
        <f t="shared" si="109"/>
        <v>0</v>
      </c>
      <c r="EE39" s="2">
        <f t="shared" si="110"/>
        <v>0</v>
      </c>
      <c r="EF39" s="2">
        <f t="shared" si="111"/>
        <v>0</v>
      </c>
      <c r="EG39" s="2">
        <f t="shared" si="112"/>
        <v>0</v>
      </c>
      <c r="EH39" s="2">
        <f t="shared" si="113"/>
        <v>0</v>
      </c>
      <c r="EI39" s="2">
        <f t="shared" si="113"/>
        <v>0</v>
      </c>
      <c r="EJ39" s="2">
        <f t="shared" si="113"/>
        <v>0</v>
      </c>
      <c r="EK39" s="2">
        <f t="shared" si="113"/>
        <v>0</v>
      </c>
      <c r="EL39" s="2">
        <f t="shared" si="113"/>
        <v>0</v>
      </c>
      <c r="EM39" s="2">
        <f t="shared" si="113"/>
        <v>0</v>
      </c>
      <c r="EN39" s="2">
        <f t="shared" si="113"/>
        <v>0</v>
      </c>
      <c r="EO39" s="2">
        <f t="shared" si="113"/>
        <v>0</v>
      </c>
      <c r="EP39" s="2">
        <f t="shared" si="113"/>
        <v>0</v>
      </c>
      <c r="ES39" s="227" t="s">
        <v>168</v>
      </c>
      <c r="ET39" s="179" t="s">
        <v>41</v>
      </c>
      <c r="EU39" s="179" t="str">
        <f t="shared" si="4"/>
        <v/>
      </c>
      <c r="EV39" s="267" t="e">
        <f t="shared" si="55"/>
        <v>#VALUE!</v>
      </c>
      <c r="EW39" s="285" t="e">
        <f t="shared" si="56"/>
        <v>#VALUE!</v>
      </c>
      <c r="EX39" s="256"/>
      <c r="EY39" s="254"/>
      <c r="EZ39" s="7"/>
      <c r="FC39" s="227"/>
      <c r="FD39" s="126"/>
      <c r="FE39" s="179"/>
    </row>
    <row r="40" spans="1:161" ht="16.5" x14ac:dyDescent="0.25">
      <c r="A40" s="71" t="s">
        <v>139</v>
      </c>
      <c r="B40" s="72" t="s">
        <v>134</v>
      </c>
      <c r="C40" s="73">
        <f t="shared" si="114"/>
        <v>0</v>
      </c>
      <c r="D40" s="144"/>
      <c r="E40" s="74">
        <f t="shared" si="115"/>
        <v>0</v>
      </c>
      <c r="F40" s="88" t="str">
        <f t="shared" si="116"/>
        <v>-</v>
      </c>
      <c r="G40" s="136" t="s">
        <v>129</v>
      </c>
      <c r="H40" s="61"/>
      <c r="I40" s="61"/>
      <c r="J40" s="61"/>
      <c r="K40" s="61"/>
      <c r="L40" s="66"/>
      <c r="M40" s="9" t="str">
        <f>IF('BLOC PM'!A30&lt;&gt;"",'BLOC PM'!A30,"")</f>
        <v/>
      </c>
      <c r="N40" s="9">
        <f>IF(AND('BLOC PM'!A30&lt;&gt;"",'BLOC PM'!N30&lt;&gt;"*Non mis en vente"),1,0)</f>
        <v>0</v>
      </c>
      <c r="O40" s="9">
        <f>IF(OR('BLOC PM'!E30="CR",'BLOC PM'!E30="CE"),1,0)</f>
        <v>0</v>
      </c>
      <c r="P40" s="9">
        <f>IF(AND('BLOC PM'!N30&lt;&gt;"*RETIRE",'BLOC PM'!N30&lt;&gt;"*PAS D'OFFRE",'BLOC PM'!N30&lt;&gt;""),1,0)</f>
        <v>0</v>
      </c>
      <c r="Q40" s="10">
        <f>'BLOC PM'!I30</f>
        <v>0</v>
      </c>
      <c r="R40" s="10">
        <f t="shared" si="63"/>
        <v>0</v>
      </c>
      <c r="S40" s="10">
        <f>'BLOC PM'!L30</f>
        <v>0</v>
      </c>
      <c r="T40" s="10">
        <f t="shared" si="64"/>
        <v>0</v>
      </c>
      <c r="U40" s="10">
        <f>'BLOC PM'!O30</f>
        <v>0</v>
      </c>
      <c r="V40" s="10">
        <f t="shared" si="65"/>
        <v>0</v>
      </c>
      <c r="W40" s="10">
        <f>'BLOC PM'!B30</f>
        <v>0</v>
      </c>
      <c r="X40" s="7"/>
      <c r="Y40" s="2">
        <f>+'UP PM'!A31</f>
        <v>0</v>
      </c>
      <c r="Z40" s="2">
        <f>IF(AND('UP PM'!A31&lt;&gt;"",'UP PM'!N31&lt;&gt;"*Non mis en vente"),1,0)</f>
        <v>0</v>
      </c>
      <c r="AA40" s="2">
        <f>IF(AND('UP PM'!N31&lt;&gt;"*RETIRE",'UP PM'!N31&lt;&gt;"*PAS D'OFFRE",'UP PM'!N31&lt;&gt;""),1,0)</f>
        <v>0</v>
      </c>
      <c r="AB40" s="10">
        <f>+'UP PM'!G31</f>
        <v>0</v>
      </c>
      <c r="AC40" s="2">
        <f t="shared" si="5"/>
        <v>0</v>
      </c>
      <c r="AD40" s="2">
        <f>'UP PM'!B31</f>
        <v>0</v>
      </c>
      <c r="AE40" s="7"/>
      <c r="AF40" s="154"/>
      <c r="AG40" s="9" t="str">
        <f>IF('BLOC PM'!A30&lt;&gt;"",'BLOC PM'!A30,"")</f>
        <v/>
      </c>
      <c r="AH40" s="148">
        <f>IF(AND('BLOC PM'!$K30&gt;synthèse!AH$14,'BLOC PM'!$K30&lt;synthèse!AH$14+0.1),1,0)</f>
        <v>0</v>
      </c>
      <c r="AI40" s="148">
        <f>IF(AND('BLOC PM'!$K30&gt;synthèse!AI$14,'BLOC PM'!$K30&lt;synthèse!AI$14+0.1),1,0)</f>
        <v>0</v>
      </c>
      <c r="AJ40" s="148">
        <f>IF(AND('BLOC PM'!$K30&gt;synthèse!AJ$14,'BLOC PM'!$K30&lt;synthèse!AJ$14+0.1),1,0)</f>
        <v>0</v>
      </c>
      <c r="AK40" s="148">
        <f>IF(AND('BLOC PM'!$K30&gt;synthèse!AK$14,'BLOC PM'!$K30&lt;synthèse!AK$14+0.1),1,0)</f>
        <v>0</v>
      </c>
      <c r="AL40" s="148">
        <f>IF(AND('BLOC PM'!$K30&gt;synthèse!AL$14,'BLOC PM'!$K30&lt;synthèse!AL$14+0.1),1,0)</f>
        <v>0</v>
      </c>
      <c r="AM40" s="148">
        <f>IF(AND('BLOC PM'!$K30&gt;synthèse!AM$14,'BLOC PM'!$K30&lt;synthèse!AM$14+0.1),1,0)</f>
        <v>0</v>
      </c>
      <c r="AN40" s="148">
        <f>IF(AND('BLOC PM'!$K30&gt;synthèse!AN$14,'BLOC PM'!$K30&lt;synthèse!AN$14+0.1),1,0)</f>
        <v>0</v>
      </c>
      <c r="AO40" s="148">
        <f>IF(AND('BLOC PM'!$K30&gt;synthèse!AO$14,'BLOC PM'!$K30&lt;synthèse!AO$14+0.1),1,0)</f>
        <v>0</v>
      </c>
      <c r="AP40" s="148">
        <f>IF(AND('BLOC PM'!$K30&gt;synthèse!AP$14,'BLOC PM'!$K30&lt;synthèse!AP$14+0.1),1,0)</f>
        <v>0</v>
      </c>
      <c r="AQ40" s="148">
        <f>IF(AND('BLOC PM'!$K30&gt;synthèse!AQ$14,'BLOC PM'!$K30&lt;synthèse!AQ$14+0.1),1,0)</f>
        <v>0</v>
      </c>
      <c r="AR40" s="148">
        <f>IF(AND('BLOC PM'!$K30&gt;synthèse!AR$14,'BLOC PM'!$K30&lt;synthèse!AR$14+0.1),1,0)</f>
        <v>0</v>
      </c>
      <c r="AS40" s="148">
        <f>IF(AND('BLOC PM'!$K30&gt;synthèse!AS$14,'BLOC PM'!$K30&lt;synthèse!AS$14+0.1),1,0)</f>
        <v>0</v>
      </c>
      <c r="AT40" s="148">
        <f>IF(AND('BLOC PM'!$K30&gt;synthèse!AT$14,'BLOC PM'!$K30&lt;synthèse!AT$14+0.1),1,0)</f>
        <v>0</v>
      </c>
      <c r="AU40" s="148">
        <f>IF(AND('BLOC PM'!$K30&gt;synthèse!AU$14,'BLOC PM'!$K30&lt;synthèse!AU$14+0.1),1,0)</f>
        <v>0</v>
      </c>
      <c r="AV40" s="148">
        <f>IF(AND('BLOC PM'!$K30&gt;synthèse!AV$14,'BLOC PM'!$K30&lt;synthèse!AV$14+0.1),1,0)</f>
        <v>0</v>
      </c>
      <c r="AW40" s="148">
        <f>IF(AND('BLOC PM'!$K30&gt;synthèse!AW$14,'BLOC PM'!$K30&lt;synthèse!AW$14+0.1),1,0)</f>
        <v>0</v>
      </c>
      <c r="AX40" s="148">
        <f>IF(AND('BLOC PM'!$K30&gt;synthèse!AX$14,'BLOC PM'!$K30&lt;synthèse!AX$14+0.1),1,0)</f>
        <v>0</v>
      </c>
      <c r="AY40" s="148">
        <f>IF(AND('BLOC PM'!$K30&gt;synthèse!AY$14,'BLOC PM'!$K30&lt;synthèse!AY$14+0.1),1,0)</f>
        <v>0</v>
      </c>
      <c r="AZ40" s="148">
        <f>IF(AND('BLOC PM'!$K30&gt;synthèse!AZ$14,'BLOC PM'!$K30&lt;synthèse!AZ$14+0.1),1,0)</f>
        <v>0</v>
      </c>
      <c r="BA40" s="148">
        <f>IF(AND('BLOC PM'!$K30&gt;synthèse!BA$14,'BLOC PM'!$K30&lt;synthèse!BA$14+0.1),1,0)</f>
        <v>0</v>
      </c>
      <c r="BB40" s="148">
        <f>IF(AND('BLOC PM'!$K30&gt;synthèse!BB$14,'BLOC PM'!$K30&lt;synthèse!BB$14+0.1),1,0)</f>
        <v>0</v>
      </c>
      <c r="BC40" s="148">
        <f>IF(AND('BLOC PM'!$K30&gt;synthèse!BC$14,'BLOC PM'!$K30&lt;synthèse!BC$14+0.1),1,0)</f>
        <v>0</v>
      </c>
      <c r="BD40" s="148">
        <f>IF(AND('BLOC PM'!$K30&gt;synthèse!BD$14,'BLOC PM'!$K30&lt;synthèse!BD$14+0.1),1,0)</f>
        <v>0</v>
      </c>
      <c r="BE40" s="148">
        <f>IF(AND('BLOC PM'!$K30&gt;synthèse!BE$14,'BLOC PM'!$K30&lt;synthèse!BE$14+0.1),1,0)</f>
        <v>0</v>
      </c>
      <c r="BF40" s="148">
        <f>IF(AND('BLOC PM'!$K30&gt;synthèse!BF$14,'BLOC PM'!$K30&lt;synthèse!BF$14+0.1),1,0)</f>
        <v>0</v>
      </c>
      <c r="BG40" s="148">
        <f>IF(AND('BLOC PM'!$K30&gt;synthèse!BG$14,'BLOC PM'!$K30&lt;synthèse!BG$14+0.1),1,0)</f>
        <v>0</v>
      </c>
      <c r="BH40" s="148">
        <f>IF(AND('BLOC PM'!$K30&gt;synthèse!BH$14,'BLOC PM'!$K30&lt;synthèse!BH$14+0.1),1,0)</f>
        <v>0</v>
      </c>
      <c r="BI40" s="148">
        <f>IF(AND('BLOC PM'!$K30&gt;synthèse!BI$14,'BLOC PM'!$K30&lt;synthèse!BI$14+0.1),1,0)</f>
        <v>0</v>
      </c>
      <c r="BJ40" s="148">
        <f>IF(AND('BLOC PM'!$K30&gt;synthèse!BJ$14,'BLOC PM'!$K30&lt;synthèse!BJ$14+0.1),1,0)</f>
        <v>0</v>
      </c>
      <c r="BK40" s="148">
        <f>IF(AND('BLOC PM'!$K30&gt;synthèse!BK$14,'BLOC PM'!$K30&lt;synthèse!BK$14+0.1),1,0)</f>
        <v>0</v>
      </c>
      <c r="BL40" s="148">
        <f>IF(AND('BLOC PM'!$K30&gt;synthèse!BL$14,'BLOC PM'!$K30&lt;synthèse!BL$14+0.1),1,0)</f>
        <v>0</v>
      </c>
      <c r="BM40" s="148">
        <f>IF(AND('BLOC PM'!$K30&gt;synthèse!BM$14,'BLOC PM'!$K30&lt;synthèse!BM$14+0.1),1,0)</f>
        <v>0</v>
      </c>
      <c r="BN40" s="148">
        <f>IF(AND('BLOC PM'!$K30&gt;synthèse!BN$14,'BLOC PM'!$K30&lt;synthèse!BN$14+0.1),1,0)</f>
        <v>0</v>
      </c>
      <c r="BO40" s="148">
        <f>IF(AND('BLOC PM'!$K30&gt;synthèse!BO$14,'BLOC PM'!$K30&lt;synthèse!BO$14+0.1),1,0)</f>
        <v>0</v>
      </c>
      <c r="BP40" s="148">
        <f>IF(AND('BLOC PM'!$K30&gt;synthèse!BP$14,'BLOC PM'!$K30&lt;synthèse!BP$14+0.1),1,0)</f>
        <v>0</v>
      </c>
      <c r="BQ40" s="148">
        <f>IF(AND('BLOC PM'!$K30&gt;synthèse!BQ$14,'BLOC PM'!$K30&lt;synthèse!BQ$14+0.1),1,0)</f>
        <v>0</v>
      </c>
      <c r="BR40" s="148">
        <f>IF(AND('BLOC PM'!$K30&gt;synthèse!BR$14,'BLOC PM'!$K30&lt;synthèse!BR$14+0.1),1,0)</f>
        <v>0</v>
      </c>
      <c r="BS40" s="148">
        <f>IF(AND('BLOC PM'!$K30&gt;synthèse!BS$14,'BLOC PM'!$K30&lt;synthèse!BS$14+0.1),1,0)</f>
        <v>0</v>
      </c>
      <c r="BT40" s="148">
        <f>IF(AND('BLOC PM'!$K30&gt;synthèse!BT$14,'BLOC PM'!$K30&lt;synthèse!BT$14+0.1),1,0)</f>
        <v>0</v>
      </c>
      <c r="BU40" s="148">
        <f>IF(AND('BLOC PM'!$K30&gt;synthèse!BU$14,'BLOC PM'!$K30&lt;synthèse!BU$14+0.1),1,0)</f>
        <v>0</v>
      </c>
      <c r="BV40" s="148">
        <f>IF(AND('BLOC PM'!$K30&gt;synthèse!BV$14,'BLOC PM'!$K30&lt;synthèse!BV$14+0.1),1,0)</f>
        <v>0</v>
      </c>
      <c r="BW40" s="148">
        <f>IF(AND('BLOC PM'!$K30&gt;synthèse!BW$14,'BLOC PM'!$K30&lt;synthèse!BW$14+0.1),1,0)</f>
        <v>0</v>
      </c>
      <c r="BX40" s="148">
        <f>IF(AND('BLOC PM'!$K30&gt;synthèse!BX$14,'BLOC PM'!$K30&lt;synthèse!BX$14+0.1),1,0)</f>
        <v>0</v>
      </c>
      <c r="BY40" s="148">
        <f>IF(AND('BLOC PM'!$K30&gt;synthèse!BY$14,'BLOC PM'!$K30&lt;synthèse!BY$14+0.1),1,0)</f>
        <v>0</v>
      </c>
      <c r="BZ40" s="148">
        <f>IF(AND('BLOC PM'!$K30&gt;synthèse!BZ$14,'BLOC PM'!$K30&lt;synthèse!BZ$14+0.1),1,0)</f>
        <v>0</v>
      </c>
      <c r="CA40" s="148">
        <f>IF(AND('BLOC PM'!$K30&gt;synthèse!CA$14,'BLOC PM'!$K30&lt;synthèse!CA$14+0.1),1,0)</f>
        <v>0</v>
      </c>
      <c r="CB40" s="148">
        <f>IF(AND('BLOC PM'!$K30&gt;synthèse!CB$14,'BLOC PM'!$K30&lt;synthèse!CB$14+0.1),1,0)</f>
        <v>0</v>
      </c>
      <c r="CC40" s="148">
        <f>IF(AND('BLOC PM'!$K30&gt;synthèse!CC$14,'BLOC PM'!$K30&lt;synthèse!CC$14+0.1),1,0)</f>
        <v>0</v>
      </c>
      <c r="CD40" s="148">
        <f>IF(AND('BLOC PM'!$K30&gt;synthèse!CD$14,'BLOC PM'!$K30&lt;synthèse!CD$14+0.1),1,0)</f>
        <v>0</v>
      </c>
      <c r="CE40" s="148">
        <f>IF(AND('BLOC PM'!$K30&gt;synthèse!CE$14,'BLOC PM'!$K30&lt;synthèse!CE$14+0.1),1,0)</f>
        <v>0</v>
      </c>
      <c r="CF40" s="148">
        <f>IF(AND('BLOC PM'!$K30&gt;synthèse!CF$14,'BLOC PM'!$K30&lt;synthèse!CF$14+0.1),1,0)</f>
        <v>0</v>
      </c>
      <c r="CG40" s="148">
        <f>IF(AND('BLOC PM'!$K30&gt;synthèse!CG$14,'BLOC PM'!$K30&lt;synthèse!CG$14+0.1),1,0)</f>
        <v>0</v>
      </c>
      <c r="CH40" s="148">
        <f>IF(AND('BLOC PM'!$K30&gt;synthèse!CH$14,'BLOC PM'!$K30&lt;synthèse!CH$14+0.1),1,0)</f>
        <v>0</v>
      </c>
      <c r="CI40" s="148">
        <f>IF(AND('BLOC PM'!$K30&gt;synthèse!CI$14,'BLOC PM'!$K30&lt;synthèse!CI$14+0.1),1,0)</f>
        <v>0</v>
      </c>
      <c r="CJ40" s="148">
        <f>IF(AND('BLOC PM'!$K30&gt;synthèse!CJ$14,'BLOC PM'!$K30&lt;synthèse!CJ$14+0.1),1,0)</f>
        <v>0</v>
      </c>
      <c r="CK40" s="148">
        <f>IF(AND('BLOC PM'!$K30&gt;synthèse!CK$14,'BLOC PM'!$K30&lt;synthèse!CK$14+0.1),1,0)</f>
        <v>0</v>
      </c>
      <c r="CM40" s="2">
        <f t="shared" si="66"/>
        <v>0</v>
      </c>
      <c r="CN40" s="2">
        <f t="shared" si="67"/>
        <v>0</v>
      </c>
      <c r="CO40" s="2">
        <f t="shared" si="68"/>
        <v>0</v>
      </c>
      <c r="CP40" s="2">
        <f t="shared" si="69"/>
        <v>0</v>
      </c>
      <c r="CQ40" s="2">
        <f t="shared" si="70"/>
        <v>0</v>
      </c>
      <c r="CR40" s="2">
        <f t="shared" si="71"/>
        <v>0</v>
      </c>
      <c r="CS40" s="2">
        <f t="shared" si="72"/>
        <v>0</v>
      </c>
      <c r="CT40" s="2">
        <f t="shared" si="73"/>
        <v>0</v>
      </c>
      <c r="CU40" s="2">
        <f t="shared" si="74"/>
        <v>0</v>
      </c>
      <c r="CV40" s="2">
        <f t="shared" si="75"/>
        <v>0</v>
      </c>
      <c r="CW40" s="2">
        <f t="shared" si="76"/>
        <v>0</v>
      </c>
      <c r="CX40" s="2">
        <f t="shared" si="77"/>
        <v>0</v>
      </c>
      <c r="CY40" s="2">
        <f t="shared" si="78"/>
        <v>0</v>
      </c>
      <c r="CZ40" s="2">
        <f t="shared" si="79"/>
        <v>0</v>
      </c>
      <c r="DA40" s="2">
        <f t="shared" si="80"/>
        <v>0</v>
      </c>
      <c r="DB40" s="2">
        <f t="shared" si="81"/>
        <v>0</v>
      </c>
      <c r="DC40" s="2">
        <f t="shared" si="82"/>
        <v>0</v>
      </c>
      <c r="DD40" s="2">
        <f t="shared" si="83"/>
        <v>0</v>
      </c>
      <c r="DE40" s="2">
        <f t="shared" si="84"/>
        <v>0</v>
      </c>
      <c r="DF40" s="2">
        <f t="shared" si="85"/>
        <v>0</v>
      </c>
      <c r="DG40" s="2">
        <f t="shared" si="86"/>
        <v>0</v>
      </c>
      <c r="DH40" s="2">
        <f t="shared" si="87"/>
        <v>0</v>
      </c>
      <c r="DI40" s="2">
        <f t="shared" si="88"/>
        <v>0</v>
      </c>
      <c r="DJ40" s="2">
        <f t="shared" si="89"/>
        <v>0</v>
      </c>
      <c r="DK40" s="2">
        <f t="shared" si="90"/>
        <v>0</v>
      </c>
      <c r="DL40" s="2">
        <f t="shared" si="91"/>
        <v>0</v>
      </c>
      <c r="DM40" s="2">
        <f t="shared" si="92"/>
        <v>0</v>
      </c>
      <c r="DN40" s="2">
        <f t="shared" si="93"/>
        <v>0</v>
      </c>
      <c r="DO40" s="2">
        <f t="shared" si="94"/>
        <v>0</v>
      </c>
      <c r="DP40" s="2">
        <f t="shared" si="95"/>
        <v>0</v>
      </c>
      <c r="DQ40" s="2">
        <f t="shared" si="96"/>
        <v>0</v>
      </c>
      <c r="DR40" s="2">
        <f t="shared" si="97"/>
        <v>0</v>
      </c>
      <c r="DS40" s="2">
        <f t="shared" si="98"/>
        <v>0</v>
      </c>
      <c r="DT40" s="2">
        <f t="shared" si="99"/>
        <v>0</v>
      </c>
      <c r="DU40" s="2">
        <f t="shared" si="100"/>
        <v>0</v>
      </c>
      <c r="DV40" s="2">
        <f t="shared" si="101"/>
        <v>0</v>
      </c>
      <c r="DW40" s="2">
        <f t="shared" si="102"/>
        <v>0</v>
      </c>
      <c r="DX40" s="2">
        <f t="shared" si="103"/>
        <v>0</v>
      </c>
      <c r="DY40" s="2">
        <f t="shared" si="104"/>
        <v>0</v>
      </c>
      <c r="DZ40" s="2">
        <f t="shared" si="105"/>
        <v>0</v>
      </c>
      <c r="EA40" s="2">
        <f t="shared" si="106"/>
        <v>0</v>
      </c>
      <c r="EB40" s="2">
        <f t="shared" si="107"/>
        <v>0</v>
      </c>
      <c r="EC40" s="2">
        <f t="shared" si="108"/>
        <v>0</v>
      </c>
      <c r="ED40" s="2">
        <f t="shared" si="109"/>
        <v>0</v>
      </c>
      <c r="EE40" s="2">
        <f t="shared" si="110"/>
        <v>0</v>
      </c>
      <c r="EF40" s="2">
        <f t="shared" si="111"/>
        <v>0</v>
      </c>
      <c r="EG40" s="2">
        <f t="shared" si="112"/>
        <v>0</v>
      </c>
      <c r="EH40" s="2">
        <f t="shared" si="113"/>
        <v>0</v>
      </c>
      <c r="EI40" s="2">
        <f t="shared" si="113"/>
        <v>0</v>
      </c>
      <c r="EJ40" s="2">
        <f t="shared" si="113"/>
        <v>0</v>
      </c>
      <c r="EK40" s="2">
        <f t="shared" si="113"/>
        <v>0</v>
      </c>
      <c r="EL40" s="2">
        <f t="shared" si="113"/>
        <v>0</v>
      </c>
      <c r="EM40" s="2">
        <f t="shared" si="113"/>
        <v>0</v>
      </c>
      <c r="EN40" s="2">
        <f t="shared" si="113"/>
        <v>0</v>
      </c>
      <c r="EO40" s="2">
        <f t="shared" si="113"/>
        <v>0</v>
      </c>
      <c r="EP40" s="2">
        <f t="shared" si="113"/>
        <v>0</v>
      </c>
      <c r="ES40" s="227" t="s">
        <v>169</v>
      </c>
      <c r="ET40" s="179" t="s">
        <v>41</v>
      </c>
      <c r="EU40" s="179" t="str">
        <f t="shared" si="4"/>
        <v/>
      </c>
      <c r="EV40" s="267" t="e">
        <f t="shared" si="55"/>
        <v>#VALUE!</v>
      </c>
      <c r="EW40" s="285" t="e">
        <f t="shared" si="56"/>
        <v>#VALUE!</v>
      </c>
      <c r="EX40" s="259"/>
      <c r="EY40" s="268"/>
      <c r="EZ40" s="7"/>
      <c r="FC40" s="227"/>
      <c r="FD40" s="126"/>
      <c r="FE40" s="179"/>
    </row>
    <row r="41" spans="1:161" ht="17.25" thickBot="1" x14ac:dyDescent="0.3">
      <c r="A41" s="90" t="s">
        <v>3</v>
      </c>
      <c r="B41" s="91"/>
      <c r="C41" s="92">
        <f>SUM(C34:C40)</f>
        <v>23</v>
      </c>
      <c r="D41" s="137"/>
      <c r="E41" s="93">
        <f>SUM(E34:E40)</f>
        <v>22</v>
      </c>
      <c r="F41" s="138">
        <f t="shared" si="116"/>
        <v>0.95652173913043481</v>
      </c>
      <c r="G41" s="139">
        <v>0.90322580645161288</v>
      </c>
      <c r="H41" s="61"/>
      <c r="I41" s="61"/>
      <c r="J41" s="61"/>
      <c r="K41" s="61"/>
      <c r="L41" s="66"/>
      <c r="M41" s="9" t="str">
        <f>IF('BLOC PM'!A31&lt;&gt;"",'BLOC PM'!A31,"")</f>
        <v/>
      </c>
      <c r="N41" s="9">
        <f>IF(AND('BLOC PM'!A31&lt;&gt;"",'BLOC PM'!N31&lt;&gt;"*Non mis en vente"),1,0)</f>
        <v>0</v>
      </c>
      <c r="O41" s="9">
        <f>IF(OR('BLOC PM'!E31="CR",'BLOC PM'!E31="CE"),1,0)</f>
        <v>0</v>
      </c>
      <c r="P41" s="9">
        <f>IF(AND('BLOC PM'!N31&lt;&gt;"*RETIRE",'BLOC PM'!N31&lt;&gt;"*PAS D'OFFRE",'BLOC PM'!N31&lt;&gt;""),1,0)</f>
        <v>0</v>
      </c>
      <c r="Q41" s="10">
        <f>'BLOC PM'!I31</f>
        <v>0</v>
      </c>
      <c r="R41" s="10">
        <f t="shared" si="63"/>
        <v>0</v>
      </c>
      <c r="S41" s="10">
        <f>'BLOC PM'!L31</f>
        <v>0</v>
      </c>
      <c r="T41" s="10">
        <f t="shared" si="64"/>
        <v>0</v>
      </c>
      <c r="U41" s="10">
        <f>'BLOC PM'!O31</f>
        <v>0</v>
      </c>
      <c r="V41" s="10">
        <f t="shared" si="65"/>
        <v>0</v>
      </c>
      <c r="W41" s="10">
        <f>'BLOC PM'!B31</f>
        <v>0</v>
      </c>
      <c r="X41" s="7"/>
      <c r="Y41" s="2">
        <f>+'UP PM'!A32</f>
        <v>0</v>
      </c>
      <c r="Z41" s="2">
        <f>IF(AND('UP PM'!A32&lt;&gt;"",'UP PM'!N32&lt;&gt;"*Non mis en vente"),1,0)</f>
        <v>0</v>
      </c>
      <c r="AA41" s="2">
        <f>IF(AND('UP PM'!N32&lt;&gt;"*RETIRE",'UP PM'!N32&lt;&gt;"*PAS D'OFFRE",'UP PM'!N32&lt;&gt;""),1,0)</f>
        <v>0</v>
      </c>
      <c r="AB41" s="10">
        <f>+'UP PM'!G32</f>
        <v>0</v>
      </c>
      <c r="AC41" s="2">
        <f t="shared" si="5"/>
        <v>0</v>
      </c>
      <c r="AD41" s="2">
        <f>'UP PM'!B32</f>
        <v>0</v>
      </c>
      <c r="AE41" s="7"/>
      <c r="AF41" s="154"/>
      <c r="AG41" s="9" t="str">
        <f>IF('BLOC PM'!A31&lt;&gt;"",'BLOC PM'!A31,"")</f>
        <v/>
      </c>
      <c r="AH41" s="148">
        <f>IF(AND('BLOC PM'!$K31&gt;synthèse!AH$14,'BLOC PM'!$K31&lt;synthèse!AH$14+0.1),1,0)</f>
        <v>0</v>
      </c>
      <c r="AI41" s="148">
        <f>IF(AND('BLOC PM'!$K31&gt;synthèse!AI$14,'BLOC PM'!$K31&lt;synthèse!AI$14+0.1),1,0)</f>
        <v>0</v>
      </c>
      <c r="AJ41" s="148">
        <f>IF(AND('BLOC PM'!$K31&gt;synthèse!AJ$14,'BLOC PM'!$K31&lt;synthèse!AJ$14+0.1),1,0)</f>
        <v>0</v>
      </c>
      <c r="AK41" s="148">
        <f>IF(AND('BLOC PM'!$K31&gt;synthèse!AK$14,'BLOC PM'!$K31&lt;synthèse!AK$14+0.1),1,0)</f>
        <v>0</v>
      </c>
      <c r="AL41" s="148">
        <f>IF(AND('BLOC PM'!$K31&gt;synthèse!AL$14,'BLOC PM'!$K31&lt;synthèse!AL$14+0.1),1,0)</f>
        <v>0</v>
      </c>
      <c r="AM41" s="148">
        <f>IF(AND('BLOC PM'!$K31&gt;synthèse!AM$14,'BLOC PM'!$K31&lt;synthèse!AM$14+0.1),1,0)</f>
        <v>0</v>
      </c>
      <c r="AN41" s="148">
        <f>IF(AND('BLOC PM'!$K31&gt;synthèse!AN$14,'BLOC PM'!$K31&lt;synthèse!AN$14+0.1),1,0)</f>
        <v>0</v>
      </c>
      <c r="AO41" s="148">
        <f>IF(AND('BLOC PM'!$K31&gt;synthèse!AO$14,'BLOC PM'!$K31&lt;synthèse!AO$14+0.1),1,0)</f>
        <v>0</v>
      </c>
      <c r="AP41" s="148">
        <f>IF(AND('BLOC PM'!$K31&gt;synthèse!AP$14,'BLOC PM'!$K31&lt;synthèse!AP$14+0.1),1,0)</f>
        <v>0</v>
      </c>
      <c r="AQ41" s="148">
        <f>IF(AND('BLOC PM'!$K31&gt;synthèse!AQ$14,'BLOC PM'!$K31&lt;synthèse!AQ$14+0.1),1,0)</f>
        <v>0</v>
      </c>
      <c r="AR41" s="148">
        <f>IF(AND('BLOC PM'!$K31&gt;synthèse!AR$14,'BLOC PM'!$K31&lt;synthèse!AR$14+0.1),1,0)</f>
        <v>0</v>
      </c>
      <c r="AS41" s="148">
        <f>IF(AND('BLOC PM'!$K31&gt;synthèse!AS$14,'BLOC PM'!$K31&lt;synthèse!AS$14+0.1),1,0)</f>
        <v>0</v>
      </c>
      <c r="AT41" s="148">
        <f>IF(AND('BLOC PM'!$K31&gt;synthèse!AT$14,'BLOC PM'!$K31&lt;synthèse!AT$14+0.1),1,0)</f>
        <v>0</v>
      </c>
      <c r="AU41" s="148">
        <f>IF(AND('BLOC PM'!$K31&gt;synthèse!AU$14,'BLOC PM'!$K31&lt;synthèse!AU$14+0.1),1,0)</f>
        <v>0</v>
      </c>
      <c r="AV41" s="148">
        <f>IF(AND('BLOC PM'!$K31&gt;synthèse!AV$14,'BLOC PM'!$K31&lt;synthèse!AV$14+0.1),1,0)</f>
        <v>0</v>
      </c>
      <c r="AW41" s="148">
        <f>IF(AND('BLOC PM'!$K31&gt;synthèse!AW$14,'BLOC PM'!$K31&lt;synthèse!AW$14+0.1),1,0)</f>
        <v>0</v>
      </c>
      <c r="AX41" s="148">
        <f>IF(AND('BLOC PM'!$K31&gt;synthèse!AX$14,'BLOC PM'!$K31&lt;synthèse!AX$14+0.1),1,0)</f>
        <v>0</v>
      </c>
      <c r="AY41" s="148">
        <f>IF(AND('BLOC PM'!$K31&gt;synthèse!AY$14,'BLOC PM'!$K31&lt;synthèse!AY$14+0.1),1,0)</f>
        <v>0</v>
      </c>
      <c r="AZ41" s="148">
        <f>IF(AND('BLOC PM'!$K31&gt;synthèse!AZ$14,'BLOC PM'!$K31&lt;synthèse!AZ$14+0.1),1,0)</f>
        <v>0</v>
      </c>
      <c r="BA41" s="148">
        <f>IF(AND('BLOC PM'!$K31&gt;synthèse!BA$14,'BLOC PM'!$K31&lt;synthèse!BA$14+0.1),1,0)</f>
        <v>0</v>
      </c>
      <c r="BB41" s="148">
        <f>IF(AND('BLOC PM'!$K31&gt;synthèse!BB$14,'BLOC PM'!$K31&lt;synthèse!BB$14+0.1),1,0)</f>
        <v>0</v>
      </c>
      <c r="BC41" s="148">
        <f>IF(AND('BLOC PM'!$K31&gt;synthèse!BC$14,'BLOC PM'!$K31&lt;synthèse!BC$14+0.1),1,0)</f>
        <v>0</v>
      </c>
      <c r="BD41" s="148">
        <f>IF(AND('BLOC PM'!$K31&gt;synthèse!BD$14,'BLOC PM'!$K31&lt;synthèse!BD$14+0.1),1,0)</f>
        <v>0</v>
      </c>
      <c r="BE41" s="148">
        <f>IF(AND('BLOC PM'!$K31&gt;synthèse!BE$14,'BLOC PM'!$K31&lt;synthèse!BE$14+0.1),1,0)</f>
        <v>0</v>
      </c>
      <c r="BF41" s="148">
        <f>IF(AND('BLOC PM'!$K31&gt;synthèse!BF$14,'BLOC PM'!$K31&lt;synthèse!BF$14+0.1),1,0)</f>
        <v>0</v>
      </c>
      <c r="BG41" s="148">
        <f>IF(AND('BLOC PM'!$K31&gt;synthèse!BG$14,'BLOC PM'!$K31&lt;synthèse!BG$14+0.1),1,0)</f>
        <v>0</v>
      </c>
      <c r="BH41" s="148">
        <f>IF(AND('BLOC PM'!$K31&gt;synthèse!BH$14,'BLOC PM'!$K31&lt;synthèse!BH$14+0.1),1,0)</f>
        <v>0</v>
      </c>
      <c r="BI41" s="148">
        <f>IF(AND('BLOC PM'!$K31&gt;synthèse!BI$14,'BLOC PM'!$K31&lt;synthèse!BI$14+0.1),1,0)</f>
        <v>0</v>
      </c>
      <c r="BJ41" s="148">
        <f>IF(AND('BLOC PM'!$K31&gt;synthèse!BJ$14,'BLOC PM'!$K31&lt;synthèse!BJ$14+0.1),1,0)</f>
        <v>0</v>
      </c>
      <c r="BK41" s="148">
        <f>IF(AND('BLOC PM'!$K31&gt;synthèse!BK$14,'BLOC PM'!$K31&lt;synthèse!BK$14+0.1),1,0)</f>
        <v>0</v>
      </c>
      <c r="BL41" s="148">
        <f>IF(AND('BLOC PM'!$K31&gt;synthèse!BL$14,'BLOC PM'!$K31&lt;synthèse!BL$14+0.1),1,0)</f>
        <v>0</v>
      </c>
      <c r="BM41" s="148">
        <f>IF(AND('BLOC PM'!$K31&gt;synthèse!BM$14,'BLOC PM'!$K31&lt;synthèse!BM$14+0.1),1,0)</f>
        <v>0</v>
      </c>
      <c r="BN41" s="148">
        <f>IF(AND('BLOC PM'!$K31&gt;synthèse!BN$14,'BLOC PM'!$K31&lt;synthèse!BN$14+0.1),1,0)</f>
        <v>0</v>
      </c>
      <c r="BO41" s="148">
        <f>IF(AND('BLOC PM'!$K31&gt;synthèse!BO$14,'BLOC PM'!$K31&lt;synthèse!BO$14+0.1),1,0)</f>
        <v>0</v>
      </c>
      <c r="BP41" s="148">
        <f>IF(AND('BLOC PM'!$K31&gt;synthèse!BP$14,'BLOC PM'!$K31&lt;synthèse!BP$14+0.1),1,0)</f>
        <v>0</v>
      </c>
      <c r="BQ41" s="148">
        <f>IF(AND('BLOC PM'!$K31&gt;synthèse!BQ$14,'BLOC PM'!$K31&lt;synthèse!BQ$14+0.1),1,0)</f>
        <v>0</v>
      </c>
      <c r="BR41" s="148">
        <f>IF(AND('BLOC PM'!$K31&gt;synthèse!BR$14,'BLOC PM'!$K31&lt;synthèse!BR$14+0.1),1,0)</f>
        <v>0</v>
      </c>
      <c r="BS41" s="148">
        <f>IF(AND('BLOC PM'!$K31&gt;synthèse!BS$14,'BLOC PM'!$K31&lt;synthèse!BS$14+0.1),1,0)</f>
        <v>0</v>
      </c>
      <c r="BT41" s="148">
        <f>IF(AND('BLOC PM'!$K31&gt;synthèse!BT$14,'BLOC PM'!$K31&lt;synthèse!BT$14+0.1),1,0)</f>
        <v>0</v>
      </c>
      <c r="BU41" s="148">
        <f>IF(AND('BLOC PM'!$K31&gt;synthèse!BU$14,'BLOC PM'!$K31&lt;synthèse!BU$14+0.1),1,0)</f>
        <v>0</v>
      </c>
      <c r="BV41" s="148">
        <f>IF(AND('BLOC PM'!$K31&gt;synthèse!BV$14,'BLOC PM'!$K31&lt;synthèse!BV$14+0.1),1,0)</f>
        <v>0</v>
      </c>
      <c r="BW41" s="148">
        <f>IF(AND('BLOC PM'!$K31&gt;synthèse!BW$14,'BLOC PM'!$K31&lt;synthèse!BW$14+0.1),1,0)</f>
        <v>0</v>
      </c>
      <c r="BX41" s="148">
        <f>IF(AND('BLOC PM'!$K31&gt;synthèse!BX$14,'BLOC PM'!$K31&lt;synthèse!BX$14+0.1),1,0)</f>
        <v>0</v>
      </c>
      <c r="BY41" s="148">
        <f>IF(AND('BLOC PM'!$K31&gt;synthèse!BY$14,'BLOC PM'!$K31&lt;synthèse!BY$14+0.1),1,0)</f>
        <v>0</v>
      </c>
      <c r="BZ41" s="148">
        <f>IF(AND('BLOC PM'!$K31&gt;synthèse!BZ$14,'BLOC PM'!$K31&lt;synthèse!BZ$14+0.1),1,0)</f>
        <v>0</v>
      </c>
      <c r="CA41" s="148">
        <f>IF(AND('BLOC PM'!$K31&gt;synthèse!CA$14,'BLOC PM'!$K31&lt;synthèse!CA$14+0.1),1,0)</f>
        <v>0</v>
      </c>
      <c r="CB41" s="148">
        <f>IF(AND('BLOC PM'!$K31&gt;synthèse!CB$14,'BLOC PM'!$K31&lt;synthèse!CB$14+0.1),1,0)</f>
        <v>0</v>
      </c>
      <c r="CC41" s="148">
        <f>IF(AND('BLOC PM'!$K31&gt;synthèse!CC$14,'BLOC PM'!$K31&lt;synthèse!CC$14+0.1),1,0)</f>
        <v>0</v>
      </c>
      <c r="CD41" s="148">
        <f>IF(AND('BLOC PM'!$K31&gt;synthèse!CD$14,'BLOC PM'!$K31&lt;synthèse!CD$14+0.1),1,0)</f>
        <v>0</v>
      </c>
      <c r="CE41" s="148">
        <f>IF(AND('BLOC PM'!$K31&gt;synthèse!CE$14,'BLOC PM'!$K31&lt;synthèse!CE$14+0.1),1,0)</f>
        <v>0</v>
      </c>
      <c r="CF41" s="148">
        <f>IF(AND('BLOC PM'!$K31&gt;synthèse!CF$14,'BLOC PM'!$K31&lt;synthèse!CF$14+0.1),1,0)</f>
        <v>0</v>
      </c>
      <c r="CG41" s="148">
        <f>IF(AND('BLOC PM'!$K31&gt;synthèse!CG$14,'BLOC PM'!$K31&lt;synthèse!CG$14+0.1),1,0)</f>
        <v>0</v>
      </c>
      <c r="CH41" s="148">
        <f>IF(AND('BLOC PM'!$K31&gt;synthèse!CH$14,'BLOC PM'!$K31&lt;synthèse!CH$14+0.1),1,0)</f>
        <v>0</v>
      </c>
      <c r="CI41" s="148">
        <f>IF(AND('BLOC PM'!$K31&gt;synthèse!CI$14,'BLOC PM'!$K31&lt;synthèse!CI$14+0.1),1,0)</f>
        <v>0</v>
      </c>
      <c r="CJ41" s="148">
        <f>IF(AND('BLOC PM'!$K31&gt;synthèse!CJ$14,'BLOC PM'!$K31&lt;synthèse!CJ$14+0.1),1,0)</f>
        <v>0</v>
      </c>
      <c r="CK41" s="148">
        <f>IF(AND('BLOC PM'!$K31&gt;synthèse!CK$14,'BLOC PM'!$K31&lt;synthèse!CK$14+0.1),1,0)</f>
        <v>0</v>
      </c>
      <c r="CM41" s="2">
        <f t="shared" si="66"/>
        <v>0</v>
      </c>
      <c r="CN41" s="2">
        <f t="shared" si="67"/>
        <v>0</v>
      </c>
      <c r="CO41" s="2">
        <f t="shared" si="68"/>
        <v>0</v>
      </c>
      <c r="CP41" s="2">
        <f t="shared" si="69"/>
        <v>0</v>
      </c>
      <c r="CQ41" s="2">
        <f t="shared" si="70"/>
        <v>0</v>
      </c>
      <c r="CR41" s="2">
        <f t="shared" si="71"/>
        <v>0</v>
      </c>
      <c r="CS41" s="2">
        <f t="shared" si="72"/>
        <v>0</v>
      </c>
      <c r="CT41" s="2">
        <f t="shared" si="73"/>
        <v>0</v>
      </c>
      <c r="CU41" s="2">
        <f t="shared" si="74"/>
        <v>0</v>
      </c>
      <c r="CV41" s="2">
        <f t="shared" si="75"/>
        <v>0</v>
      </c>
      <c r="CW41" s="2">
        <f t="shared" si="76"/>
        <v>0</v>
      </c>
      <c r="CX41" s="2">
        <f t="shared" si="77"/>
        <v>0</v>
      </c>
      <c r="CY41" s="2">
        <f t="shared" si="78"/>
        <v>0</v>
      </c>
      <c r="CZ41" s="2">
        <f t="shared" si="79"/>
        <v>0</v>
      </c>
      <c r="DA41" s="2">
        <f t="shared" si="80"/>
        <v>0</v>
      </c>
      <c r="DB41" s="2">
        <f t="shared" si="81"/>
        <v>0</v>
      </c>
      <c r="DC41" s="2">
        <f t="shared" si="82"/>
        <v>0</v>
      </c>
      <c r="DD41" s="2">
        <f t="shared" si="83"/>
        <v>0</v>
      </c>
      <c r="DE41" s="2">
        <f t="shared" si="84"/>
        <v>0</v>
      </c>
      <c r="DF41" s="2">
        <f t="shared" si="85"/>
        <v>0</v>
      </c>
      <c r="DG41" s="2">
        <f t="shared" si="86"/>
        <v>0</v>
      </c>
      <c r="DH41" s="2">
        <f t="shared" si="87"/>
        <v>0</v>
      </c>
      <c r="DI41" s="2">
        <f t="shared" si="88"/>
        <v>0</v>
      </c>
      <c r="DJ41" s="2">
        <f t="shared" si="89"/>
        <v>0</v>
      </c>
      <c r="DK41" s="2">
        <f t="shared" si="90"/>
        <v>0</v>
      </c>
      <c r="DL41" s="2">
        <f t="shared" si="91"/>
        <v>0</v>
      </c>
      <c r="DM41" s="2">
        <f t="shared" si="92"/>
        <v>0</v>
      </c>
      <c r="DN41" s="2">
        <f t="shared" si="93"/>
        <v>0</v>
      </c>
      <c r="DO41" s="2">
        <f t="shared" si="94"/>
        <v>0</v>
      </c>
      <c r="DP41" s="2">
        <f t="shared" si="95"/>
        <v>0</v>
      </c>
      <c r="DQ41" s="2">
        <f t="shared" si="96"/>
        <v>0</v>
      </c>
      <c r="DR41" s="2">
        <f t="shared" si="97"/>
        <v>0</v>
      </c>
      <c r="DS41" s="2">
        <f t="shared" si="98"/>
        <v>0</v>
      </c>
      <c r="DT41" s="2">
        <f t="shared" si="99"/>
        <v>0</v>
      </c>
      <c r="DU41" s="2">
        <f t="shared" si="100"/>
        <v>0</v>
      </c>
      <c r="DV41" s="2">
        <f t="shared" si="101"/>
        <v>0</v>
      </c>
      <c r="DW41" s="2">
        <f t="shared" si="102"/>
        <v>0</v>
      </c>
      <c r="DX41" s="2">
        <f t="shared" si="103"/>
        <v>0</v>
      </c>
      <c r="DY41" s="2">
        <f t="shared" si="104"/>
        <v>0</v>
      </c>
      <c r="DZ41" s="2">
        <f t="shared" si="105"/>
        <v>0</v>
      </c>
      <c r="EA41" s="2">
        <f t="shared" si="106"/>
        <v>0</v>
      </c>
      <c r="EB41" s="2">
        <f t="shared" si="107"/>
        <v>0</v>
      </c>
      <c r="EC41" s="2">
        <f t="shared" si="108"/>
        <v>0</v>
      </c>
      <c r="ED41" s="2">
        <f t="shared" si="109"/>
        <v>0</v>
      </c>
      <c r="EE41" s="2">
        <f t="shared" si="110"/>
        <v>0</v>
      </c>
      <c r="EF41" s="2">
        <f t="shared" si="111"/>
        <v>0</v>
      </c>
      <c r="EG41" s="2">
        <f t="shared" si="112"/>
        <v>0</v>
      </c>
      <c r="EH41" s="2">
        <f t="shared" si="113"/>
        <v>0</v>
      </c>
      <c r="EI41" s="2">
        <f t="shared" si="113"/>
        <v>0</v>
      </c>
      <c r="EJ41" s="2">
        <f t="shared" si="113"/>
        <v>0</v>
      </c>
      <c r="EK41" s="2">
        <f t="shared" si="113"/>
        <v>0</v>
      </c>
      <c r="EL41" s="2">
        <f t="shared" si="113"/>
        <v>0</v>
      </c>
      <c r="EM41" s="2">
        <f t="shared" si="113"/>
        <v>0</v>
      </c>
      <c r="EN41" s="2">
        <f t="shared" si="113"/>
        <v>0</v>
      </c>
      <c r="EO41" s="2">
        <f t="shared" si="113"/>
        <v>0</v>
      </c>
      <c r="EP41" s="2">
        <f t="shared" si="113"/>
        <v>0</v>
      </c>
      <c r="ES41" s="227" t="s">
        <v>170</v>
      </c>
      <c r="ET41" s="179" t="s">
        <v>41</v>
      </c>
      <c r="EU41" s="179" t="str">
        <f t="shared" si="4"/>
        <v/>
      </c>
      <c r="EV41" s="267" t="e">
        <f t="shared" si="55"/>
        <v>#VALUE!</v>
      </c>
      <c r="EW41" s="285" t="e">
        <f t="shared" si="56"/>
        <v>#VALUE!</v>
      </c>
      <c r="EX41" s="259"/>
      <c r="EY41" s="268"/>
      <c r="EZ41" s="7"/>
      <c r="FC41" s="227"/>
      <c r="FD41" s="126"/>
      <c r="FE41" s="179"/>
    </row>
    <row r="42" spans="1:161" ht="17.25" thickTop="1" x14ac:dyDescent="0.25">
      <c r="A42" s="61"/>
      <c r="B42" s="61"/>
      <c r="C42" s="61"/>
      <c r="D42" s="61"/>
      <c r="E42" s="61"/>
      <c r="G42" s="61"/>
      <c r="H42" s="61"/>
      <c r="I42" s="61"/>
      <c r="J42" s="61"/>
      <c r="K42" s="61"/>
      <c r="L42" s="66"/>
      <c r="M42" s="9" t="str">
        <f>IF('BLOC PM'!A32&lt;&gt;"",'BLOC PM'!A32,"")</f>
        <v/>
      </c>
      <c r="N42" s="9">
        <f>IF(AND('BLOC PM'!A32&lt;&gt;"",'BLOC PM'!N32&lt;&gt;"*Non mis en vente"),1,0)</f>
        <v>0</v>
      </c>
      <c r="O42" s="9">
        <f>IF(OR('BLOC PM'!E32="CR",'BLOC PM'!E32="CE"),1,0)</f>
        <v>0</v>
      </c>
      <c r="P42" s="9">
        <f>IF(AND('BLOC PM'!N32&lt;&gt;"*RETIRE",'BLOC PM'!N32&lt;&gt;"*PAS D'OFFRE",'BLOC PM'!N32&lt;&gt;""),1,0)</f>
        <v>0</v>
      </c>
      <c r="Q42" s="10">
        <f>'BLOC PM'!I32</f>
        <v>0</v>
      </c>
      <c r="R42" s="10">
        <f t="shared" si="63"/>
        <v>0</v>
      </c>
      <c r="S42" s="10">
        <f>'BLOC PM'!L32</f>
        <v>0</v>
      </c>
      <c r="T42" s="10">
        <f t="shared" si="64"/>
        <v>0</v>
      </c>
      <c r="U42" s="10">
        <f>'BLOC PM'!O32</f>
        <v>0</v>
      </c>
      <c r="V42" s="10">
        <f t="shared" si="65"/>
        <v>0</v>
      </c>
      <c r="W42" s="10">
        <f>'BLOC PM'!B32</f>
        <v>0</v>
      </c>
      <c r="X42" s="7"/>
      <c r="Y42" s="2">
        <f>+'UP PM'!A33</f>
        <v>0</v>
      </c>
      <c r="Z42" s="2">
        <f>IF(AND('UP PM'!A33&lt;&gt;"",'UP PM'!N33&lt;&gt;"*Non mis en vente"),1,0)</f>
        <v>0</v>
      </c>
      <c r="AA42" s="2">
        <f>IF(AND('UP PM'!N33&lt;&gt;"*RETIRE",'UP PM'!N33&lt;&gt;"*PAS D'OFFRE",'UP PM'!N33&lt;&gt;""),1,0)</f>
        <v>0</v>
      </c>
      <c r="AB42" s="10">
        <f>+'UP PM'!G33</f>
        <v>0</v>
      </c>
      <c r="AC42" s="2">
        <f t="shared" si="5"/>
        <v>0</v>
      </c>
      <c r="AD42" s="2">
        <f>'UP PM'!B33</f>
        <v>0</v>
      </c>
      <c r="AE42" s="7"/>
      <c r="AF42" s="154"/>
      <c r="AG42" s="9" t="str">
        <f>IF('BLOC PM'!A32&lt;&gt;"",'BLOC PM'!A32,"")</f>
        <v/>
      </c>
      <c r="AH42" s="148">
        <f>IF(AND('BLOC PM'!$K32&gt;synthèse!AH$14,'BLOC PM'!$K32&lt;synthèse!AH$14+0.1),1,0)</f>
        <v>0</v>
      </c>
      <c r="AI42" s="148">
        <f>IF(AND('BLOC PM'!$K32&gt;synthèse!AI$14,'BLOC PM'!$K32&lt;synthèse!AI$14+0.1),1,0)</f>
        <v>0</v>
      </c>
      <c r="AJ42" s="148">
        <f>IF(AND('BLOC PM'!$K32&gt;synthèse!AJ$14,'BLOC PM'!$K32&lt;synthèse!AJ$14+0.1),1,0)</f>
        <v>0</v>
      </c>
      <c r="AK42" s="148">
        <f>IF(AND('BLOC PM'!$K32&gt;synthèse!AK$14,'BLOC PM'!$K32&lt;synthèse!AK$14+0.1),1,0)</f>
        <v>0</v>
      </c>
      <c r="AL42" s="148">
        <f>IF(AND('BLOC PM'!$K32&gt;synthèse!AL$14,'BLOC PM'!$K32&lt;synthèse!AL$14+0.1),1,0)</f>
        <v>0</v>
      </c>
      <c r="AM42" s="148">
        <f>IF(AND('BLOC PM'!$K32&gt;synthèse!AM$14,'BLOC PM'!$K32&lt;synthèse!AM$14+0.1),1,0)</f>
        <v>0</v>
      </c>
      <c r="AN42" s="148">
        <f>IF(AND('BLOC PM'!$K32&gt;synthèse!AN$14,'BLOC PM'!$K32&lt;synthèse!AN$14+0.1),1,0)</f>
        <v>0</v>
      </c>
      <c r="AO42" s="148">
        <f>IF(AND('BLOC PM'!$K32&gt;synthèse!AO$14,'BLOC PM'!$K32&lt;synthèse!AO$14+0.1),1,0)</f>
        <v>0</v>
      </c>
      <c r="AP42" s="148">
        <f>IF(AND('BLOC PM'!$K32&gt;synthèse!AP$14,'BLOC PM'!$K32&lt;synthèse!AP$14+0.1),1,0)</f>
        <v>0</v>
      </c>
      <c r="AQ42" s="148">
        <f>IF(AND('BLOC PM'!$K32&gt;synthèse!AQ$14,'BLOC PM'!$K32&lt;synthèse!AQ$14+0.1),1,0)</f>
        <v>0</v>
      </c>
      <c r="AR42" s="148">
        <f>IF(AND('BLOC PM'!$K32&gt;synthèse!AR$14,'BLOC PM'!$K32&lt;synthèse!AR$14+0.1),1,0)</f>
        <v>0</v>
      </c>
      <c r="AS42" s="148">
        <f>IF(AND('BLOC PM'!$K32&gt;synthèse!AS$14,'BLOC PM'!$K32&lt;synthèse!AS$14+0.1),1,0)</f>
        <v>0</v>
      </c>
      <c r="AT42" s="148">
        <f>IF(AND('BLOC PM'!$K32&gt;synthèse!AT$14,'BLOC PM'!$K32&lt;synthèse!AT$14+0.1),1,0)</f>
        <v>0</v>
      </c>
      <c r="AU42" s="148">
        <f>IF(AND('BLOC PM'!$K32&gt;synthèse!AU$14,'BLOC PM'!$K32&lt;synthèse!AU$14+0.1),1,0)</f>
        <v>0</v>
      </c>
      <c r="AV42" s="148">
        <f>IF(AND('BLOC PM'!$K32&gt;synthèse!AV$14,'BLOC PM'!$K32&lt;synthèse!AV$14+0.1),1,0)</f>
        <v>0</v>
      </c>
      <c r="AW42" s="148">
        <f>IF(AND('BLOC PM'!$K32&gt;synthèse!AW$14,'BLOC PM'!$K32&lt;synthèse!AW$14+0.1),1,0)</f>
        <v>0</v>
      </c>
      <c r="AX42" s="148">
        <f>IF(AND('BLOC PM'!$K32&gt;synthèse!AX$14,'BLOC PM'!$K32&lt;synthèse!AX$14+0.1),1,0)</f>
        <v>0</v>
      </c>
      <c r="AY42" s="148">
        <f>IF(AND('BLOC PM'!$K32&gt;synthèse!AY$14,'BLOC PM'!$K32&lt;synthèse!AY$14+0.1),1,0)</f>
        <v>0</v>
      </c>
      <c r="AZ42" s="148">
        <f>IF(AND('BLOC PM'!$K32&gt;synthèse!AZ$14,'BLOC PM'!$K32&lt;synthèse!AZ$14+0.1),1,0)</f>
        <v>0</v>
      </c>
      <c r="BA42" s="148">
        <f>IF(AND('BLOC PM'!$K32&gt;synthèse!BA$14,'BLOC PM'!$K32&lt;synthèse!BA$14+0.1),1,0)</f>
        <v>0</v>
      </c>
      <c r="BB42" s="148">
        <f>IF(AND('BLOC PM'!$K32&gt;synthèse!BB$14,'BLOC PM'!$K32&lt;synthèse!BB$14+0.1),1,0)</f>
        <v>0</v>
      </c>
      <c r="BC42" s="148">
        <f>IF(AND('BLOC PM'!$K32&gt;synthèse!BC$14,'BLOC PM'!$K32&lt;synthèse!BC$14+0.1),1,0)</f>
        <v>0</v>
      </c>
      <c r="BD42" s="148">
        <f>IF(AND('BLOC PM'!$K32&gt;synthèse!BD$14,'BLOC PM'!$K32&lt;synthèse!BD$14+0.1),1,0)</f>
        <v>0</v>
      </c>
      <c r="BE42" s="148">
        <f>IF(AND('BLOC PM'!$K32&gt;synthèse!BE$14,'BLOC PM'!$K32&lt;synthèse!BE$14+0.1),1,0)</f>
        <v>0</v>
      </c>
      <c r="BF42" s="148">
        <f>IF(AND('BLOC PM'!$K32&gt;synthèse!BF$14,'BLOC PM'!$K32&lt;synthèse!BF$14+0.1),1,0)</f>
        <v>0</v>
      </c>
      <c r="BG42" s="148">
        <f>IF(AND('BLOC PM'!$K32&gt;synthèse!BG$14,'BLOC PM'!$K32&lt;synthèse!BG$14+0.1),1,0)</f>
        <v>0</v>
      </c>
      <c r="BH42" s="148">
        <f>IF(AND('BLOC PM'!$K32&gt;synthèse!BH$14,'BLOC PM'!$K32&lt;synthèse!BH$14+0.1),1,0)</f>
        <v>0</v>
      </c>
      <c r="BI42" s="148">
        <f>IF(AND('BLOC PM'!$K32&gt;synthèse!BI$14,'BLOC PM'!$K32&lt;synthèse!BI$14+0.1),1,0)</f>
        <v>0</v>
      </c>
      <c r="BJ42" s="148">
        <f>IF(AND('BLOC PM'!$K32&gt;synthèse!BJ$14,'BLOC PM'!$K32&lt;synthèse!BJ$14+0.1),1,0)</f>
        <v>0</v>
      </c>
      <c r="BK42" s="148">
        <f>IF(AND('BLOC PM'!$K32&gt;synthèse!BK$14,'BLOC PM'!$K32&lt;synthèse!BK$14+0.1),1,0)</f>
        <v>0</v>
      </c>
      <c r="BL42" s="148">
        <f>IF(AND('BLOC PM'!$K32&gt;synthèse!BL$14,'BLOC PM'!$K32&lt;synthèse!BL$14+0.1),1,0)</f>
        <v>0</v>
      </c>
      <c r="BM42" s="148">
        <f>IF(AND('BLOC PM'!$K32&gt;synthèse!BM$14,'BLOC PM'!$K32&lt;synthèse!BM$14+0.1),1,0)</f>
        <v>0</v>
      </c>
      <c r="BN42" s="148">
        <f>IF(AND('BLOC PM'!$K32&gt;synthèse!BN$14,'BLOC PM'!$K32&lt;synthèse!BN$14+0.1),1,0)</f>
        <v>0</v>
      </c>
      <c r="BO42" s="148">
        <f>IF(AND('BLOC PM'!$K32&gt;synthèse!BO$14,'BLOC PM'!$K32&lt;synthèse!BO$14+0.1),1,0)</f>
        <v>0</v>
      </c>
      <c r="BP42" s="148">
        <f>IF(AND('BLOC PM'!$K32&gt;synthèse!BP$14,'BLOC PM'!$K32&lt;synthèse!BP$14+0.1),1,0)</f>
        <v>0</v>
      </c>
      <c r="BQ42" s="148">
        <f>IF(AND('BLOC PM'!$K32&gt;synthèse!BQ$14,'BLOC PM'!$K32&lt;synthèse!BQ$14+0.1),1,0)</f>
        <v>0</v>
      </c>
      <c r="BR42" s="148">
        <f>IF(AND('BLOC PM'!$K32&gt;synthèse!BR$14,'BLOC PM'!$K32&lt;synthèse!BR$14+0.1),1,0)</f>
        <v>0</v>
      </c>
      <c r="BS42" s="148">
        <f>IF(AND('BLOC PM'!$K32&gt;synthèse!BS$14,'BLOC PM'!$K32&lt;synthèse!BS$14+0.1),1,0)</f>
        <v>0</v>
      </c>
      <c r="BT42" s="148">
        <f>IF(AND('BLOC PM'!$K32&gt;synthèse!BT$14,'BLOC PM'!$K32&lt;synthèse!BT$14+0.1),1,0)</f>
        <v>0</v>
      </c>
      <c r="BU42" s="148">
        <f>IF(AND('BLOC PM'!$K32&gt;synthèse!BU$14,'BLOC PM'!$K32&lt;synthèse!BU$14+0.1),1,0)</f>
        <v>0</v>
      </c>
      <c r="BV42" s="148">
        <f>IF(AND('BLOC PM'!$K32&gt;synthèse!BV$14,'BLOC PM'!$K32&lt;synthèse!BV$14+0.1),1,0)</f>
        <v>0</v>
      </c>
      <c r="BW42" s="148">
        <f>IF(AND('BLOC PM'!$K32&gt;synthèse!BW$14,'BLOC PM'!$K32&lt;synthèse!BW$14+0.1),1,0)</f>
        <v>0</v>
      </c>
      <c r="BX42" s="148">
        <f>IF(AND('BLOC PM'!$K32&gt;synthèse!BX$14,'BLOC PM'!$K32&lt;synthèse!BX$14+0.1),1,0)</f>
        <v>0</v>
      </c>
      <c r="BY42" s="148">
        <f>IF(AND('BLOC PM'!$K32&gt;synthèse!BY$14,'BLOC PM'!$K32&lt;synthèse!BY$14+0.1),1,0)</f>
        <v>0</v>
      </c>
      <c r="BZ42" s="148">
        <f>IF(AND('BLOC PM'!$K32&gt;synthèse!BZ$14,'BLOC PM'!$K32&lt;synthèse!BZ$14+0.1),1,0)</f>
        <v>0</v>
      </c>
      <c r="CA42" s="148">
        <f>IF(AND('BLOC PM'!$K32&gt;synthèse!CA$14,'BLOC PM'!$K32&lt;synthèse!CA$14+0.1),1,0)</f>
        <v>0</v>
      </c>
      <c r="CB42" s="148">
        <f>IF(AND('BLOC PM'!$K32&gt;synthèse!CB$14,'BLOC PM'!$K32&lt;synthèse!CB$14+0.1),1,0)</f>
        <v>0</v>
      </c>
      <c r="CC42" s="148">
        <f>IF(AND('BLOC PM'!$K32&gt;synthèse!CC$14,'BLOC PM'!$K32&lt;synthèse!CC$14+0.1),1,0)</f>
        <v>0</v>
      </c>
      <c r="CD42" s="148">
        <f>IF(AND('BLOC PM'!$K32&gt;synthèse!CD$14,'BLOC PM'!$K32&lt;synthèse!CD$14+0.1),1,0)</f>
        <v>0</v>
      </c>
      <c r="CE42" s="148">
        <f>IF(AND('BLOC PM'!$K32&gt;synthèse!CE$14,'BLOC PM'!$K32&lt;synthèse!CE$14+0.1),1,0)</f>
        <v>0</v>
      </c>
      <c r="CF42" s="148">
        <f>IF(AND('BLOC PM'!$K32&gt;synthèse!CF$14,'BLOC PM'!$K32&lt;synthèse!CF$14+0.1),1,0)</f>
        <v>0</v>
      </c>
      <c r="CG42" s="148">
        <f>IF(AND('BLOC PM'!$K32&gt;synthèse!CG$14,'BLOC PM'!$K32&lt;synthèse!CG$14+0.1),1,0)</f>
        <v>0</v>
      </c>
      <c r="CH42" s="148">
        <f>IF(AND('BLOC PM'!$K32&gt;synthèse!CH$14,'BLOC PM'!$K32&lt;synthèse!CH$14+0.1),1,0)</f>
        <v>0</v>
      </c>
      <c r="CI42" s="148">
        <f>IF(AND('BLOC PM'!$K32&gt;synthèse!CI$14,'BLOC PM'!$K32&lt;synthèse!CI$14+0.1),1,0)</f>
        <v>0</v>
      </c>
      <c r="CJ42" s="148">
        <f>IF(AND('BLOC PM'!$K32&gt;synthèse!CJ$14,'BLOC PM'!$K32&lt;synthèse!CJ$14+0.1),1,0)</f>
        <v>0</v>
      </c>
      <c r="CK42" s="148">
        <f>IF(AND('BLOC PM'!$K32&gt;synthèse!CK$14,'BLOC PM'!$K32&lt;synthèse!CK$14+0.1),1,0)</f>
        <v>0</v>
      </c>
      <c r="CM42" s="2">
        <f t="shared" si="66"/>
        <v>0</v>
      </c>
      <c r="CN42" s="2">
        <f t="shared" si="67"/>
        <v>0</v>
      </c>
      <c r="CO42" s="2">
        <f t="shared" si="68"/>
        <v>0</v>
      </c>
      <c r="CP42" s="2">
        <f t="shared" si="69"/>
        <v>0</v>
      </c>
      <c r="CQ42" s="2">
        <f t="shared" si="70"/>
        <v>0</v>
      </c>
      <c r="CR42" s="2">
        <f t="shared" si="71"/>
        <v>0</v>
      </c>
      <c r="CS42" s="2">
        <f t="shared" si="72"/>
        <v>0</v>
      </c>
      <c r="CT42" s="2">
        <f t="shared" si="73"/>
        <v>0</v>
      </c>
      <c r="CU42" s="2">
        <f t="shared" si="74"/>
        <v>0</v>
      </c>
      <c r="CV42" s="2">
        <f t="shared" si="75"/>
        <v>0</v>
      </c>
      <c r="CW42" s="2">
        <f t="shared" si="76"/>
        <v>0</v>
      </c>
      <c r="CX42" s="2">
        <f t="shared" si="77"/>
        <v>0</v>
      </c>
      <c r="CY42" s="2">
        <f t="shared" si="78"/>
        <v>0</v>
      </c>
      <c r="CZ42" s="2">
        <f t="shared" si="79"/>
        <v>0</v>
      </c>
      <c r="DA42" s="2">
        <f t="shared" si="80"/>
        <v>0</v>
      </c>
      <c r="DB42" s="2">
        <f t="shared" si="81"/>
        <v>0</v>
      </c>
      <c r="DC42" s="2">
        <f t="shared" si="82"/>
        <v>0</v>
      </c>
      <c r="DD42" s="2">
        <f t="shared" si="83"/>
        <v>0</v>
      </c>
      <c r="DE42" s="2">
        <f t="shared" si="84"/>
        <v>0</v>
      </c>
      <c r="DF42" s="2">
        <f t="shared" si="85"/>
        <v>0</v>
      </c>
      <c r="DG42" s="2">
        <f t="shared" si="86"/>
        <v>0</v>
      </c>
      <c r="DH42" s="2">
        <f t="shared" si="87"/>
        <v>0</v>
      </c>
      <c r="DI42" s="2">
        <f t="shared" si="88"/>
        <v>0</v>
      </c>
      <c r="DJ42" s="2">
        <f t="shared" si="89"/>
        <v>0</v>
      </c>
      <c r="DK42" s="2">
        <f t="shared" si="90"/>
        <v>0</v>
      </c>
      <c r="DL42" s="2">
        <f t="shared" si="91"/>
        <v>0</v>
      </c>
      <c r="DM42" s="2">
        <f t="shared" si="92"/>
        <v>0</v>
      </c>
      <c r="DN42" s="2">
        <f t="shared" si="93"/>
        <v>0</v>
      </c>
      <c r="DO42" s="2">
        <f t="shared" si="94"/>
        <v>0</v>
      </c>
      <c r="DP42" s="2">
        <f t="shared" si="95"/>
        <v>0</v>
      </c>
      <c r="DQ42" s="2">
        <f t="shared" si="96"/>
        <v>0</v>
      </c>
      <c r="DR42" s="2">
        <f t="shared" si="97"/>
        <v>0</v>
      </c>
      <c r="DS42" s="2">
        <f t="shared" si="98"/>
        <v>0</v>
      </c>
      <c r="DT42" s="2">
        <f t="shared" si="99"/>
        <v>0</v>
      </c>
      <c r="DU42" s="2">
        <f t="shared" si="100"/>
        <v>0</v>
      </c>
      <c r="DV42" s="2">
        <f t="shared" si="101"/>
        <v>0</v>
      </c>
      <c r="DW42" s="2">
        <f t="shared" si="102"/>
        <v>0</v>
      </c>
      <c r="DX42" s="2">
        <f t="shared" si="103"/>
        <v>0</v>
      </c>
      <c r="DY42" s="2">
        <f t="shared" si="104"/>
        <v>0</v>
      </c>
      <c r="DZ42" s="2">
        <f t="shared" si="105"/>
        <v>0</v>
      </c>
      <c r="EA42" s="2">
        <f t="shared" si="106"/>
        <v>0</v>
      </c>
      <c r="EB42" s="2">
        <f t="shared" si="107"/>
        <v>0</v>
      </c>
      <c r="EC42" s="2">
        <f t="shared" si="108"/>
        <v>0</v>
      </c>
      <c r="ED42" s="2">
        <f t="shared" si="109"/>
        <v>0</v>
      </c>
      <c r="EE42" s="2">
        <f t="shared" si="110"/>
        <v>0</v>
      </c>
      <c r="EF42" s="2">
        <f t="shared" si="111"/>
        <v>0</v>
      </c>
      <c r="EG42" s="2">
        <f t="shared" si="112"/>
        <v>0</v>
      </c>
      <c r="EH42" s="2">
        <f t="shared" si="113"/>
        <v>0</v>
      </c>
      <c r="EI42" s="2">
        <f t="shared" si="113"/>
        <v>0</v>
      </c>
      <c r="EJ42" s="2">
        <f t="shared" si="113"/>
        <v>0</v>
      </c>
      <c r="EK42" s="2">
        <f t="shared" si="113"/>
        <v>0</v>
      </c>
      <c r="EL42" s="2">
        <f t="shared" si="113"/>
        <v>0</v>
      </c>
      <c r="EM42" s="2">
        <f t="shared" si="113"/>
        <v>0</v>
      </c>
      <c r="EN42" s="2">
        <f t="shared" si="113"/>
        <v>0</v>
      </c>
      <c r="EO42" s="2">
        <f t="shared" si="113"/>
        <v>0</v>
      </c>
      <c r="EP42" s="2">
        <f t="shared" si="113"/>
        <v>0</v>
      </c>
      <c r="ES42" s="227" t="s">
        <v>171</v>
      </c>
      <c r="ET42" s="179" t="s">
        <v>41</v>
      </c>
      <c r="EU42" s="179" t="str">
        <f>+C76</f>
        <v/>
      </c>
      <c r="EV42" s="267" t="e">
        <f t="shared" si="55"/>
        <v>#VALUE!</v>
      </c>
      <c r="EW42" s="285" t="e">
        <f t="shared" si="56"/>
        <v>#VALUE!</v>
      </c>
      <c r="EX42" s="259"/>
      <c r="EY42" s="268"/>
      <c r="EZ42" s="7"/>
      <c r="FC42" s="227"/>
      <c r="FD42" s="126"/>
      <c r="FE42" s="179"/>
    </row>
    <row r="43" spans="1:161" ht="15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6"/>
      <c r="M43" s="9" t="str">
        <f>IF('BLOC PM'!A33&lt;&gt;"",'BLOC PM'!A33,"")</f>
        <v/>
      </c>
      <c r="N43" s="9">
        <f>IF(AND('BLOC PM'!A33&lt;&gt;"",'BLOC PM'!N33&lt;&gt;"*Non mis en vente"),1,0)</f>
        <v>0</v>
      </c>
      <c r="O43" s="9">
        <f>IF(OR('BLOC PM'!E33="CR",'BLOC PM'!E33="CE"),1,0)</f>
        <v>0</v>
      </c>
      <c r="P43" s="9">
        <f>IF(AND('BLOC PM'!N33&lt;&gt;"*RETIRE",'BLOC PM'!N33&lt;&gt;"*PAS D'OFFRE",'BLOC PM'!N33&lt;&gt;""),1,0)</f>
        <v>0</v>
      </c>
      <c r="Q43" s="10">
        <f>'BLOC PM'!I33</f>
        <v>0</v>
      </c>
      <c r="R43" s="10">
        <f t="shared" si="63"/>
        <v>0</v>
      </c>
      <c r="S43" s="10">
        <f>'BLOC PM'!L33</f>
        <v>0</v>
      </c>
      <c r="T43" s="10">
        <f t="shared" si="64"/>
        <v>0</v>
      </c>
      <c r="U43" s="10">
        <f>'BLOC PM'!O33</f>
        <v>0</v>
      </c>
      <c r="V43" s="10">
        <f t="shared" si="65"/>
        <v>0</v>
      </c>
      <c r="W43" s="10">
        <f>'BLOC PM'!B33</f>
        <v>0</v>
      </c>
      <c r="X43" s="7"/>
      <c r="Y43" s="2">
        <f>+'UP PM'!A34</f>
        <v>0</v>
      </c>
      <c r="Z43" s="2">
        <f>IF(AND('UP PM'!A34&lt;&gt;"",'UP PM'!N34&lt;&gt;"*Non mis en vente"),1,0)</f>
        <v>0</v>
      </c>
      <c r="AA43" s="2">
        <f>IF(AND('UP PM'!N34&lt;&gt;"*RETIRE",'UP PM'!N34&lt;&gt;"*PAS D'OFFRE",'UP PM'!N34&lt;&gt;""),1,0)</f>
        <v>0</v>
      </c>
      <c r="AB43" s="10">
        <f>+'UP PM'!G34</f>
        <v>0</v>
      </c>
      <c r="AC43" s="2">
        <f t="shared" si="5"/>
        <v>0</v>
      </c>
      <c r="AD43" s="2">
        <f>'UP PM'!B34</f>
        <v>0</v>
      </c>
      <c r="AE43" s="7"/>
      <c r="AF43" s="154"/>
      <c r="AG43" s="9" t="str">
        <f>IF('BLOC PM'!A33&lt;&gt;"",'BLOC PM'!A33,"")</f>
        <v/>
      </c>
      <c r="AH43" s="148">
        <f>IF(AND('BLOC PM'!$K33&gt;synthèse!AH$14,'BLOC PM'!$K33&lt;synthèse!AH$14+0.1),1,0)</f>
        <v>0</v>
      </c>
      <c r="AI43" s="148">
        <f>IF(AND('BLOC PM'!$K33&gt;synthèse!AI$14,'BLOC PM'!$K33&lt;synthèse!AI$14+0.1),1,0)</f>
        <v>0</v>
      </c>
      <c r="AJ43" s="148">
        <f>IF(AND('BLOC PM'!$K33&gt;synthèse!AJ$14,'BLOC PM'!$K33&lt;synthèse!AJ$14+0.1),1,0)</f>
        <v>0</v>
      </c>
      <c r="AK43" s="148">
        <f>IF(AND('BLOC PM'!$K33&gt;synthèse!AK$14,'BLOC PM'!$K33&lt;synthèse!AK$14+0.1),1,0)</f>
        <v>0</v>
      </c>
      <c r="AL43" s="148">
        <f>IF(AND('BLOC PM'!$K33&gt;synthèse!AL$14,'BLOC PM'!$K33&lt;synthèse!AL$14+0.1),1,0)</f>
        <v>0</v>
      </c>
      <c r="AM43" s="148">
        <f>IF(AND('BLOC PM'!$K33&gt;synthèse!AM$14,'BLOC PM'!$K33&lt;synthèse!AM$14+0.1),1,0)</f>
        <v>0</v>
      </c>
      <c r="AN43" s="148">
        <f>IF(AND('BLOC PM'!$K33&gt;synthèse!AN$14,'BLOC PM'!$K33&lt;synthèse!AN$14+0.1),1,0)</f>
        <v>0</v>
      </c>
      <c r="AO43" s="148">
        <f>IF(AND('BLOC PM'!$K33&gt;synthèse!AO$14,'BLOC PM'!$K33&lt;synthèse!AO$14+0.1),1,0)</f>
        <v>0</v>
      </c>
      <c r="AP43" s="148">
        <f>IF(AND('BLOC PM'!$K33&gt;synthèse!AP$14,'BLOC PM'!$K33&lt;synthèse!AP$14+0.1),1,0)</f>
        <v>0</v>
      </c>
      <c r="AQ43" s="148">
        <f>IF(AND('BLOC PM'!$K33&gt;synthèse!AQ$14,'BLOC PM'!$K33&lt;synthèse!AQ$14+0.1),1,0)</f>
        <v>0</v>
      </c>
      <c r="AR43" s="148">
        <f>IF(AND('BLOC PM'!$K33&gt;synthèse!AR$14,'BLOC PM'!$K33&lt;synthèse!AR$14+0.1),1,0)</f>
        <v>0</v>
      </c>
      <c r="AS43" s="148">
        <f>IF(AND('BLOC PM'!$K33&gt;synthèse!AS$14,'BLOC PM'!$K33&lt;synthèse!AS$14+0.1),1,0)</f>
        <v>0</v>
      </c>
      <c r="AT43" s="148">
        <f>IF(AND('BLOC PM'!$K33&gt;synthèse!AT$14,'BLOC PM'!$K33&lt;synthèse!AT$14+0.1),1,0)</f>
        <v>0</v>
      </c>
      <c r="AU43" s="148">
        <f>IF(AND('BLOC PM'!$K33&gt;synthèse!AU$14,'BLOC PM'!$K33&lt;synthèse!AU$14+0.1),1,0)</f>
        <v>0</v>
      </c>
      <c r="AV43" s="148">
        <f>IF(AND('BLOC PM'!$K33&gt;synthèse!AV$14,'BLOC PM'!$K33&lt;synthèse!AV$14+0.1),1,0)</f>
        <v>0</v>
      </c>
      <c r="AW43" s="148">
        <f>IF(AND('BLOC PM'!$K33&gt;synthèse!AW$14,'BLOC PM'!$K33&lt;synthèse!AW$14+0.1),1,0)</f>
        <v>0</v>
      </c>
      <c r="AX43" s="148">
        <f>IF(AND('BLOC PM'!$K33&gt;synthèse!AX$14,'BLOC PM'!$K33&lt;synthèse!AX$14+0.1),1,0)</f>
        <v>0</v>
      </c>
      <c r="AY43" s="148">
        <f>IF(AND('BLOC PM'!$K33&gt;synthèse!AY$14,'BLOC PM'!$K33&lt;synthèse!AY$14+0.1),1,0)</f>
        <v>0</v>
      </c>
      <c r="AZ43" s="148">
        <f>IF(AND('BLOC PM'!$K33&gt;synthèse!AZ$14,'BLOC PM'!$K33&lt;synthèse!AZ$14+0.1),1,0)</f>
        <v>0</v>
      </c>
      <c r="BA43" s="148">
        <f>IF(AND('BLOC PM'!$K33&gt;synthèse!BA$14,'BLOC PM'!$K33&lt;synthèse!BA$14+0.1),1,0)</f>
        <v>0</v>
      </c>
      <c r="BB43" s="148">
        <f>IF(AND('BLOC PM'!$K33&gt;synthèse!BB$14,'BLOC PM'!$K33&lt;synthèse!BB$14+0.1),1,0)</f>
        <v>0</v>
      </c>
      <c r="BC43" s="148">
        <f>IF(AND('BLOC PM'!$K33&gt;synthèse!BC$14,'BLOC PM'!$K33&lt;synthèse!BC$14+0.1),1,0)</f>
        <v>0</v>
      </c>
      <c r="BD43" s="148">
        <f>IF(AND('BLOC PM'!$K33&gt;synthèse!BD$14,'BLOC PM'!$K33&lt;synthèse!BD$14+0.1),1,0)</f>
        <v>0</v>
      </c>
      <c r="BE43" s="148">
        <f>IF(AND('BLOC PM'!$K33&gt;synthèse!BE$14,'BLOC PM'!$K33&lt;synthèse!BE$14+0.1),1,0)</f>
        <v>0</v>
      </c>
      <c r="BF43" s="148">
        <f>IF(AND('BLOC PM'!$K33&gt;synthèse!BF$14,'BLOC PM'!$K33&lt;synthèse!BF$14+0.1),1,0)</f>
        <v>0</v>
      </c>
      <c r="BG43" s="148">
        <f>IF(AND('BLOC PM'!$K33&gt;synthèse!BG$14,'BLOC PM'!$K33&lt;synthèse!BG$14+0.1),1,0)</f>
        <v>0</v>
      </c>
      <c r="BH43" s="148">
        <f>IF(AND('BLOC PM'!$K33&gt;synthèse!BH$14,'BLOC PM'!$K33&lt;synthèse!BH$14+0.1),1,0)</f>
        <v>0</v>
      </c>
      <c r="BI43" s="148">
        <f>IF(AND('BLOC PM'!$K33&gt;synthèse!BI$14,'BLOC PM'!$K33&lt;synthèse!BI$14+0.1),1,0)</f>
        <v>0</v>
      </c>
      <c r="BJ43" s="148">
        <f>IF(AND('BLOC PM'!$K33&gt;synthèse!BJ$14,'BLOC PM'!$K33&lt;synthèse!BJ$14+0.1),1,0)</f>
        <v>0</v>
      </c>
      <c r="BK43" s="148">
        <f>IF(AND('BLOC PM'!$K33&gt;synthèse!BK$14,'BLOC PM'!$K33&lt;synthèse!BK$14+0.1),1,0)</f>
        <v>0</v>
      </c>
      <c r="BL43" s="148">
        <f>IF(AND('BLOC PM'!$K33&gt;synthèse!BL$14,'BLOC PM'!$K33&lt;synthèse!BL$14+0.1),1,0)</f>
        <v>0</v>
      </c>
      <c r="BM43" s="148">
        <f>IF(AND('BLOC PM'!$K33&gt;synthèse!BM$14,'BLOC PM'!$K33&lt;synthèse!BM$14+0.1),1,0)</f>
        <v>0</v>
      </c>
      <c r="BN43" s="148">
        <f>IF(AND('BLOC PM'!$K33&gt;synthèse!BN$14,'BLOC PM'!$K33&lt;synthèse!BN$14+0.1),1,0)</f>
        <v>0</v>
      </c>
      <c r="BO43" s="148">
        <f>IF(AND('BLOC PM'!$K33&gt;synthèse!BO$14,'BLOC PM'!$K33&lt;synthèse!BO$14+0.1),1,0)</f>
        <v>0</v>
      </c>
      <c r="BP43" s="148">
        <f>IF(AND('BLOC PM'!$K33&gt;synthèse!BP$14,'BLOC PM'!$K33&lt;synthèse!BP$14+0.1),1,0)</f>
        <v>0</v>
      </c>
      <c r="BQ43" s="148">
        <f>IF(AND('BLOC PM'!$K33&gt;synthèse!BQ$14,'BLOC PM'!$K33&lt;synthèse!BQ$14+0.1),1,0)</f>
        <v>0</v>
      </c>
      <c r="BR43" s="148">
        <f>IF(AND('BLOC PM'!$K33&gt;synthèse!BR$14,'BLOC PM'!$K33&lt;synthèse!BR$14+0.1),1,0)</f>
        <v>0</v>
      </c>
      <c r="BS43" s="148">
        <f>IF(AND('BLOC PM'!$K33&gt;synthèse!BS$14,'BLOC PM'!$K33&lt;synthèse!BS$14+0.1),1,0)</f>
        <v>0</v>
      </c>
      <c r="BT43" s="148">
        <f>IF(AND('BLOC PM'!$K33&gt;synthèse!BT$14,'BLOC PM'!$K33&lt;synthèse!BT$14+0.1),1,0)</f>
        <v>0</v>
      </c>
      <c r="BU43" s="148">
        <f>IF(AND('BLOC PM'!$K33&gt;synthèse!BU$14,'BLOC PM'!$K33&lt;synthèse!BU$14+0.1),1,0)</f>
        <v>0</v>
      </c>
      <c r="BV43" s="148">
        <f>IF(AND('BLOC PM'!$K33&gt;synthèse!BV$14,'BLOC PM'!$K33&lt;synthèse!BV$14+0.1),1,0)</f>
        <v>0</v>
      </c>
      <c r="BW43" s="148">
        <f>IF(AND('BLOC PM'!$K33&gt;synthèse!BW$14,'BLOC PM'!$K33&lt;synthèse!BW$14+0.1),1,0)</f>
        <v>0</v>
      </c>
      <c r="BX43" s="148">
        <f>IF(AND('BLOC PM'!$K33&gt;synthèse!BX$14,'BLOC PM'!$K33&lt;synthèse!BX$14+0.1),1,0)</f>
        <v>0</v>
      </c>
      <c r="BY43" s="148">
        <f>IF(AND('BLOC PM'!$K33&gt;synthèse!BY$14,'BLOC PM'!$K33&lt;synthèse!BY$14+0.1),1,0)</f>
        <v>0</v>
      </c>
      <c r="BZ43" s="148">
        <f>IF(AND('BLOC PM'!$K33&gt;synthèse!BZ$14,'BLOC PM'!$K33&lt;synthèse!BZ$14+0.1),1,0)</f>
        <v>0</v>
      </c>
      <c r="CA43" s="148">
        <f>IF(AND('BLOC PM'!$K33&gt;synthèse!CA$14,'BLOC PM'!$K33&lt;synthèse!CA$14+0.1),1,0)</f>
        <v>0</v>
      </c>
      <c r="CB43" s="148">
        <f>IF(AND('BLOC PM'!$K33&gt;synthèse!CB$14,'BLOC PM'!$K33&lt;synthèse!CB$14+0.1),1,0)</f>
        <v>0</v>
      </c>
      <c r="CC43" s="148">
        <f>IF(AND('BLOC PM'!$K33&gt;synthèse!CC$14,'BLOC PM'!$K33&lt;synthèse!CC$14+0.1),1,0)</f>
        <v>0</v>
      </c>
      <c r="CD43" s="148">
        <f>IF(AND('BLOC PM'!$K33&gt;synthèse!CD$14,'BLOC PM'!$K33&lt;synthèse!CD$14+0.1),1,0)</f>
        <v>0</v>
      </c>
      <c r="CE43" s="148">
        <f>IF(AND('BLOC PM'!$K33&gt;synthèse!CE$14,'BLOC PM'!$K33&lt;synthèse!CE$14+0.1),1,0)</f>
        <v>0</v>
      </c>
      <c r="CF43" s="148">
        <f>IF(AND('BLOC PM'!$K33&gt;synthèse!CF$14,'BLOC PM'!$K33&lt;synthèse!CF$14+0.1),1,0)</f>
        <v>0</v>
      </c>
      <c r="CG43" s="148">
        <f>IF(AND('BLOC PM'!$K33&gt;synthèse!CG$14,'BLOC PM'!$K33&lt;synthèse!CG$14+0.1),1,0)</f>
        <v>0</v>
      </c>
      <c r="CH43" s="148">
        <f>IF(AND('BLOC PM'!$K33&gt;synthèse!CH$14,'BLOC PM'!$K33&lt;synthèse!CH$14+0.1),1,0)</f>
        <v>0</v>
      </c>
      <c r="CI43" s="148">
        <f>IF(AND('BLOC PM'!$K33&gt;synthèse!CI$14,'BLOC PM'!$K33&lt;synthèse!CI$14+0.1),1,0)</f>
        <v>0</v>
      </c>
      <c r="CJ43" s="148">
        <f>IF(AND('BLOC PM'!$K33&gt;synthèse!CJ$14,'BLOC PM'!$K33&lt;synthèse!CJ$14+0.1),1,0)</f>
        <v>0</v>
      </c>
      <c r="CK43" s="148">
        <f>IF(AND('BLOC PM'!$K33&gt;synthèse!CK$14,'BLOC PM'!$K33&lt;synthèse!CK$14+0.1),1,0)</f>
        <v>0</v>
      </c>
      <c r="CM43" s="2">
        <f t="shared" si="66"/>
        <v>0</v>
      </c>
      <c r="CN43" s="2">
        <f t="shared" si="67"/>
        <v>0</v>
      </c>
      <c r="CO43" s="2">
        <f t="shared" si="68"/>
        <v>0</v>
      </c>
      <c r="CP43" s="2">
        <f t="shared" si="69"/>
        <v>0</v>
      </c>
      <c r="CQ43" s="2">
        <f t="shared" si="70"/>
        <v>0</v>
      </c>
      <c r="CR43" s="2">
        <f t="shared" si="71"/>
        <v>0</v>
      </c>
      <c r="CS43" s="2">
        <f t="shared" si="72"/>
        <v>0</v>
      </c>
      <c r="CT43" s="2">
        <f t="shared" si="73"/>
        <v>0</v>
      </c>
      <c r="CU43" s="2">
        <f t="shared" si="74"/>
        <v>0</v>
      </c>
      <c r="CV43" s="2">
        <f t="shared" si="75"/>
        <v>0</v>
      </c>
      <c r="CW43" s="2">
        <f t="shared" si="76"/>
        <v>0</v>
      </c>
      <c r="CX43" s="2">
        <f t="shared" si="77"/>
        <v>0</v>
      </c>
      <c r="CY43" s="2">
        <f t="shared" si="78"/>
        <v>0</v>
      </c>
      <c r="CZ43" s="2">
        <f t="shared" si="79"/>
        <v>0</v>
      </c>
      <c r="DA43" s="2">
        <f t="shared" si="80"/>
        <v>0</v>
      </c>
      <c r="DB43" s="2">
        <f t="shared" si="81"/>
        <v>0</v>
      </c>
      <c r="DC43" s="2">
        <f t="shared" si="82"/>
        <v>0</v>
      </c>
      <c r="DD43" s="2">
        <f t="shared" si="83"/>
        <v>0</v>
      </c>
      <c r="DE43" s="2">
        <f t="shared" si="84"/>
        <v>0</v>
      </c>
      <c r="DF43" s="2">
        <f t="shared" si="85"/>
        <v>0</v>
      </c>
      <c r="DG43" s="2">
        <f t="shared" si="86"/>
        <v>0</v>
      </c>
      <c r="DH43" s="2">
        <f t="shared" si="87"/>
        <v>0</v>
      </c>
      <c r="DI43" s="2">
        <f t="shared" si="88"/>
        <v>0</v>
      </c>
      <c r="DJ43" s="2">
        <f t="shared" si="89"/>
        <v>0</v>
      </c>
      <c r="DK43" s="2">
        <f t="shared" si="90"/>
        <v>0</v>
      </c>
      <c r="DL43" s="2">
        <f t="shared" si="91"/>
        <v>0</v>
      </c>
      <c r="DM43" s="2">
        <f t="shared" si="92"/>
        <v>0</v>
      </c>
      <c r="DN43" s="2">
        <f t="shared" si="93"/>
        <v>0</v>
      </c>
      <c r="DO43" s="2">
        <f t="shared" si="94"/>
        <v>0</v>
      </c>
      <c r="DP43" s="2">
        <f t="shared" si="95"/>
        <v>0</v>
      </c>
      <c r="DQ43" s="2">
        <f t="shared" si="96"/>
        <v>0</v>
      </c>
      <c r="DR43" s="2">
        <f t="shared" si="97"/>
        <v>0</v>
      </c>
      <c r="DS43" s="2">
        <f t="shared" si="98"/>
        <v>0</v>
      </c>
      <c r="DT43" s="2">
        <f t="shared" si="99"/>
        <v>0</v>
      </c>
      <c r="DU43" s="2">
        <f t="shared" si="100"/>
        <v>0</v>
      </c>
      <c r="DV43" s="2">
        <f t="shared" si="101"/>
        <v>0</v>
      </c>
      <c r="DW43" s="2">
        <f t="shared" si="102"/>
        <v>0</v>
      </c>
      <c r="DX43" s="2">
        <f t="shared" si="103"/>
        <v>0</v>
      </c>
      <c r="DY43" s="2">
        <f t="shared" si="104"/>
        <v>0</v>
      </c>
      <c r="DZ43" s="2">
        <f t="shared" si="105"/>
        <v>0</v>
      </c>
      <c r="EA43" s="2">
        <f t="shared" si="106"/>
        <v>0</v>
      </c>
      <c r="EB43" s="2">
        <f t="shared" si="107"/>
        <v>0</v>
      </c>
      <c r="EC43" s="2">
        <f t="shared" si="108"/>
        <v>0</v>
      </c>
      <c r="ED43" s="2">
        <f t="shared" si="109"/>
        <v>0</v>
      </c>
      <c r="EE43" s="2">
        <f t="shared" si="110"/>
        <v>0</v>
      </c>
      <c r="EF43" s="2">
        <f t="shared" si="111"/>
        <v>0</v>
      </c>
      <c r="EG43" s="2">
        <f t="shared" si="112"/>
        <v>0</v>
      </c>
      <c r="EH43" s="2">
        <f t="shared" si="113"/>
        <v>0</v>
      </c>
      <c r="EI43" s="2">
        <f t="shared" si="113"/>
        <v>0</v>
      </c>
      <c r="EJ43" s="2">
        <f t="shared" si="113"/>
        <v>0</v>
      </c>
      <c r="EK43" s="2">
        <f t="shared" si="113"/>
        <v>0</v>
      </c>
      <c r="EL43" s="2">
        <f t="shared" si="113"/>
        <v>0</v>
      </c>
      <c r="EM43" s="2">
        <f t="shared" si="113"/>
        <v>0</v>
      </c>
      <c r="EN43" s="2">
        <f t="shared" si="113"/>
        <v>0</v>
      </c>
      <c r="EO43" s="2">
        <f t="shared" si="113"/>
        <v>0</v>
      </c>
      <c r="EP43" s="2">
        <f t="shared" si="113"/>
        <v>0</v>
      </c>
      <c r="ES43" s="227" t="s">
        <v>172</v>
      </c>
      <c r="ET43" s="179" t="s">
        <v>41</v>
      </c>
      <c r="EU43" s="179" t="str">
        <f t="shared" si="4"/>
        <v/>
      </c>
      <c r="EV43" s="267" t="e">
        <f t="shared" si="55"/>
        <v>#VALUE!</v>
      </c>
      <c r="EW43" s="285" t="e">
        <f t="shared" si="56"/>
        <v>#VALUE!</v>
      </c>
      <c r="EX43" s="259"/>
      <c r="EY43" s="268"/>
      <c r="EZ43" s="7"/>
    </row>
    <row r="44" spans="1:161" ht="16.5" x14ac:dyDescent="0.25">
      <c r="A44" s="127" t="s">
        <v>36</v>
      </c>
      <c r="B44" s="61"/>
      <c r="C44" s="61"/>
      <c r="D44" s="61"/>
      <c r="E44" s="61"/>
      <c r="F44" s="61"/>
      <c r="G44" s="61"/>
      <c r="H44" s="61"/>
      <c r="I44" s="61"/>
      <c r="J44" s="61"/>
      <c r="K44" s="149"/>
      <c r="L44" s="66"/>
      <c r="M44" s="9" t="str">
        <f>IF('BLOC PM'!A34&lt;&gt;"",'BLOC PM'!A34,"")</f>
        <v/>
      </c>
      <c r="N44" s="9">
        <f>IF(AND('BLOC PM'!A34&lt;&gt;"",'BLOC PM'!N34&lt;&gt;"*Non mis en vente"),1,0)</f>
        <v>0</v>
      </c>
      <c r="O44" s="9">
        <f>IF(OR('BLOC PM'!E34="CR",'BLOC PM'!E34="CE"),1,0)</f>
        <v>0</v>
      </c>
      <c r="P44" s="9">
        <f>IF(AND('BLOC PM'!N34&lt;&gt;"*RETIRE",'BLOC PM'!N34&lt;&gt;"*PAS D'OFFRE",'BLOC PM'!N34&lt;&gt;""),1,0)</f>
        <v>0</v>
      </c>
      <c r="Q44" s="10">
        <f>'BLOC PM'!I34</f>
        <v>0</v>
      </c>
      <c r="R44" s="10">
        <f t="shared" si="63"/>
        <v>0</v>
      </c>
      <c r="S44" s="10">
        <f>'BLOC PM'!L34</f>
        <v>0</v>
      </c>
      <c r="T44" s="10">
        <f t="shared" si="64"/>
        <v>0</v>
      </c>
      <c r="U44" s="10">
        <f>'BLOC PM'!O34</f>
        <v>0</v>
      </c>
      <c r="V44" s="10">
        <f t="shared" si="65"/>
        <v>0</v>
      </c>
      <c r="W44" s="10">
        <f>'BLOC PM'!B34</f>
        <v>0</v>
      </c>
      <c r="X44" s="7"/>
      <c r="Y44" s="2">
        <f>+'UP PM'!A35</f>
        <v>0</v>
      </c>
      <c r="Z44" s="2">
        <f>IF(AND('UP PM'!A35&lt;&gt;"",'UP PM'!N35&lt;&gt;"*Non mis en vente"),1,0)</f>
        <v>0</v>
      </c>
      <c r="AA44" s="2">
        <f>IF(AND('UP PM'!N35&lt;&gt;"*RETIRE",'UP PM'!N35&lt;&gt;"*PAS D'OFFRE",'UP PM'!N35&lt;&gt;""),1,0)</f>
        <v>0</v>
      </c>
      <c r="AB44" s="10">
        <f>+'UP PM'!G35</f>
        <v>0</v>
      </c>
      <c r="AC44" s="2">
        <f t="shared" si="5"/>
        <v>0</v>
      </c>
      <c r="AD44" s="2">
        <f>'UP PM'!B35</f>
        <v>0</v>
      </c>
      <c r="AE44" s="7"/>
      <c r="AF44" s="154"/>
      <c r="AG44" s="9" t="str">
        <f>IF('BLOC PM'!A34&lt;&gt;"",'BLOC PM'!A34,"")</f>
        <v/>
      </c>
      <c r="AH44" s="148">
        <f>IF(AND('BLOC PM'!$K34&gt;synthèse!AH$14,'BLOC PM'!$K34&lt;synthèse!AH$14+0.1),1,0)</f>
        <v>0</v>
      </c>
      <c r="AI44" s="148">
        <f>IF(AND('BLOC PM'!$K34&gt;synthèse!AI$14,'BLOC PM'!$K34&lt;synthèse!AI$14+0.1),1,0)</f>
        <v>0</v>
      </c>
      <c r="AJ44" s="148">
        <f>IF(AND('BLOC PM'!$K34&gt;synthèse!AJ$14,'BLOC PM'!$K34&lt;synthèse!AJ$14+0.1),1,0)</f>
        <v>0</v>
      </c>
      <c r="AK44" s="148">
        <f>IF(AND('BLOC PM'!$K34&gt;synthèse!AK$14,'BLOC PM'!$K34&lt;synthèse!AK$14+0.1),1,0)</f>
        <v>0</v>
      </c>
      <c r="AL44" s="148">
        <f>IF(AND('BLOC PM'!$K34&gt;synthèse!AL$14,'BLOC PM'!$K34&lt;synthèse!AL$14+0.1),1,0)</f>
        <v>0</v>
      </c>
      <c r="AM44" s="148">
        <f>IF(AND('BLOC PM'!$K34&gt;synthèse!AM$14,'BLOC PM'!$K34&lt;synthèse!AM$14+0.1),1,0)</f>
        <v>0</v>
      </c>
      <c r="AN44" s="148">
        <f>IF(AND('BLOC PM'!$K34&gt;synthèse!AN$14,'BLOC PM'!$K34&lt;synthèse!AN$14+0.1),1,0)</f>
        <v>0</v>
      </c>
      <c r="AO44" s="148">
        <f>IF(AND('BLOC PM'!$K34&gt;synthèse!AO$14,'BLOC PM'!$K34&lt;synthèse!AO$14+0.1),1,0)</f>
        <v>0</v>
      </c>
      <c r="AP44" s="148">
        <f>IF(AND('BLOC PM'!$K34&gt;synthèse!AP$14,'BLOC PM'!$K34&lt;synthèse!AP$14+0.1),1,0)</f>
        <v>0</v>
      </c>
      <c r="AQ44" s="148">
        <f>IF(AND('BLOC PM'!$K34&gt;synthèse!AQ$14,'BLOC PM'!$K34&lt;synthèse!AQ$14+0.1),1,0)</f>
        <v>0</v>
      </c>
      <c r="AR44" s="148">
        <f>IF(AND('BLOC PM'!$K34&gt;synthèse!AR$14,'BLOC PM'!$K34&lt;synthèse!AR$14+0.1),1,0)</f>
        <v>0</v>
      </c>
      <c r="AS44" s="148">
        <f>IF(AND('BLOC PM'!$K34&gt;synthèse!AS$14,'BLOC PM'!$K34&lt;synthèse!AS$14+0.1),1,0)</f>
        <v>0</v>
      </c>
      <c r="AT44" s="148">
        <f>IF(AND('BLOC PM'!$K34&gt;synthèse!AT$14,'BLOC PM'!$K34&lt;synthèse!AT$14+0.1),1,0)</f>
        <v>0</v>
      </c>
      <c r="AU44" s="148">
        <f>IF(AND('BLOC PM'!$K34&gt;synthèse!AU$14,'BLOC PM'!$K34&lt;synthèse!AU$14+0.1),1,0)</f>
        <v>0</v>
      </c>
      <c r="AV44" s="148">
        <f>IF(AND('BLOC PM'!$K34&gt;synthèse!AV$14,'BLOC PM'!$K34&lt;synthèse!AV$14+0.1),1,0)</f>
        <v>0</v>
      </c>
      <c r="AW44" s="148">
        <f>IF(AND('BLOC PM'!$K34&gt;synthèse!AW$14,'BLOC PM'!$K34&lt;synthèse!AW$14+0.1),1,0)</f>
        <v>0</v>
      </c>
      <c r="AX44" s="148">
        <f>IF(AND('BLOC PM'!$K34&gt;synthèse!AX$14,'BLOC PM'!$K34&lt;synthèse!AX$14+0.1),1,0)</f>
        <v>0</v>
      </c>
      <c r="AY44" s="148">
        <f>IF(AND('BLOC PM'!$K34&gt;synthèse!AY$14,'BLOC PM'!$K34&lt;synthèse!AY$14+0.1),1,0)</f>
        <v>0</v>
      </c>
      <c r="AZ44" s="148">
        <f>IF(AND('BLOC PM'!$K34&gt;synthèse!AZ$14,'BLOC PM'!$K34&lt;synthèse!AZ$14+0.1),1,0)</f>
        <v>0</v>
      </c>
      <c r="BA44" s="148">
        <f>IF(AND('BLOC PM'!$K34&gt;synthèse!BA$14,'BLOC PM'!$K34&lt;synthèse!BA$14+0.1),1,0)</f>
        <v>0</v>
      </c>
      <c r="BB44" s="148">
        <f>IF(AND('BLOC PM'!$K34&gt;synthèse!BB$14,'BLOC PM'!$K34&lt;synthèse!BB$14+0.1),1,0)</f>
        <v>0</v>
      </c>
      <c r="BC44" s="148">
        <f>IF(AND('BLOC PM'!$K34&gt;synthèse!BC$14,'BLOC PM'!$K34&lt;synthèse!BC$14+0.1),1,0)</f>
        <v>0</v>
      </c>
      <c r="BD44" s="148">
        <f>IF(AND('BLOC PM'!$K34&gt;synthèse!BD$14,'BLOC PM'!$K34&lt;synthèse!BD$14+0.1),1,0)</f>
        <v>0</v>
      </c>
      <c r="BE44" s="148">
        <f>IF(AND('BLOC PM'!$K34&gt;synthèse!BE$14,'BLOC PM'!$K34&lt;synthèse!BE$14+0.1),1,0)</f>
        <v>0</v>
      </c>
      <c r="BF44" s="148">
        <f>IF(AND('BLOC PM'!$K34&gt;synthèse!BF$14,'BLOC PM'!$K34&lt;synthèse!BF$14+0.1),1,0)</f>
        <v>0</v>
      </c>
      <c r="BG44" s="148">
        <f>IF(AND('BLOC PM'!$K34&gt;synthèse!BG$14,'BLOC PM'!$K34&lt;synthèse!BG$14+0.1),1,0)</f>
        <v>0</v>
      </c>
      <c r="BH44" s="148">
        <f>IF(AND('BLOC PM'!$K34&gt;synthèse!BH$14,'BLOC PM'!$K34&lt;synthèse!BH$14+0.1),1,0)</f>
        <v>0</v>
      </c>
      <c r="BI44" s="148">
        <f>IF(AND('BLOC PM'!$K34&gt;synthèse!BI$14,'BLOC PM'!$K34&lt;synthèse!BI$14+0.1),1,0)</f>
        <v>0</v>
      </c>
      <c r="BJ44" s="148">
        <f>IF(AND('BLOC PM'!$K34&gt;synthèse!BJ$14,'BLOC PM'!$K34&lt;synthèse!BJ$14+0.1),1,0)</f>
        <v>0</v>
      </c>
      <c r="BK44" s="148">
        <f>IF(AND('BLOC PM'!$K34&gt;synthèse!BK$14,'BLOC PM'!$K34&lt;synthèse!BK$14+0.1),1,0)</f>
        <v>0</v>
      </c>
      <c r="BL44" s="148">
        <f>IF(AND('BLOC PM'!$K34&gt;synthèse!BL$14,'BLOC PM'!$K34&lt;synthèse!BL$14+0.1),1,0)</f>
        <v>0</v>
      </c>
      <c r="BM44" s="148">
        <f>IF(AND('BLOC PM'!$K34&gt;synthèse!BM$14,'BLOC PM'!$K34&lt;synthèse!BM$14+0.1),1,0)</f>
        <v>0</v>
      </c>
      <c r="BN44" s="148">
        <f>IF(AND('BLOC PM'!$K34&gt;synthèse!BN$14,'BLOC PM'!$K34&lt;synthèse!BN$14+0.1),1,0)</f>
        <v>0</v>
      </c>
      <c r="BO44" s="148">
        <f>IF(AND('BLOC PM'!$K34&gt;synthèse!BO$14,'BLOC PM'!$K34&lt;synthèse!BO$14+0.1),1,0)</f>
        <v>0</v>
      </c>
      <c r="BP44" s="148">
        <f>IF(AND('BLOC PM'!$K34&gt;synthèse!BP$14,'BLOC PM'!$K34&lt;synthèse!BP$14+0.1),1,0)</f>
        <v>0</v>
      </c>
      <c r="BQ44" s="148">
        <f>IF(AND('BLOC PM'!$K34&gt;synthèse!BQ$14,'BLOC PM'!$K34&lt;synthèse!BQ$14+0.1),1,0)</f>
        <v>0</v>
      </c>
      <c r="BR44" s="148">
        <f>IF(AND('BLOC PM'!$K34&gt;synthèse!BR$14,'BLOC PM'!$K34&lt;synthèse!BR$14+0.1),1,0)</f>
        <v>0</v>
      </c>
      <c r="BS44" s="148">
        <f>IF(AND('BLOC PM'!$K34&gt;synthèse!BS$14,'BLOC PM'!$K34&lt;synthèse!BS$14+0.1),1,0)</f>
        <v>0</v>
      </c>
      <c r="BT44" s="148">
        <f>IF(AND('BLOC PM'!$K34&gt;synthèse!BT$14,'BLOC PM'!$K34&lt;synthèse!BT$14+0.1),1,0)</f>
        <v>0</v>
      </c>
      <c r="BU44" s="148">
        <f>IF(AND('BLOC PM'!$K34&gt;synthèse!BU$14,'BLOC PM'!$K34&lt;synthèse!BU$14+0.1),1,0)</f>
        <v>0</v>
      </c>
      <c r="BV44" s="148">
        <f>IF(AND('BLOC PM'!$K34&gt;synthèse!BV$14,'BLOC PM'!$K34&lt;synthèse!BV$14+0.1),1,0)</f>
        <v>0</v>
      </c>
      <c r="BW44" s="148">
        <f>IF(AND('BLOC PM'!$K34&gt;synthèse!BW$14,'BLOC PM'!$K34&lt;synthèse!BW$14+0.1),1,0)</f>
        <v>0</v>
      </c>
      <c r="BX44" s="148">
        <f>IF(AND('BLOC PM'!$K34&gt;synthèse!BX$14,'BLOC PM'!$K34&lt;synthèse!BX$14+0.1),1,0)</f>
        <v>0</v>
      </c>
      <c r="BY44" s="148">
        <f>IF(AND('BLOC PM'!$K34&gt;synthèse!BY$14,'BLOC PM'!$K34&lt;synthèse!BY$14+0.1),1,0)</f>
        <v>0</v>
      </c>
      <c r="BZ44" s="148">
        <f>IF(AND('BLOC PM'!$K34&gt;synthèse!BZ$14,'BLOC PM'!$K34&lt;synthèse!BZ$14+0.1),1,0)</f>
        <v>0</v>
      </c>
      <c r="CA44" s="148">
        <f>IF(AND('BLOC PM'!$K34&gt;synthèse!CA$14,'BLOC PM'!$K34&lt;synthèse!CA$14+0.1),1,0)</f>
        <v>0</v>
      </c>
      <c r="CB44" s="148">
        <f>IF(AND('BLOC PM'!$K34&gt;synthèse!CB$14,'BLOC PM'!$K34&lt;synthèse!CB$14+0.1),1,0)</f>
        <v>0</v>
      </c>
      <c r="CC44" s="148">
        <f>IF(AND('BLOC PM'!$K34&gt;synthèse!CC$14,'BLOC PM'!$K34&lt;synthèse!CC$14+0.1),1,0)</f>
        <v>0</v>
      </c>
      <c r="CD44" s="148">
        <f>IF(AND('BLOC PM'!$K34&gt;synthèse!CD$14,'BLOC PM'!$K34&lt;synthèse!CD$14+0.1),1,0)</f>
        <v>0</v>
      </c>
      <c r="CE44" s="148">
        <f>IF(AND('BLOC PM'!$K34&gt;synthèse!CE$14,'BLOC PM'!$K34&lt;synthèse!CE$14+0.1),1,0)</f>
        <v>0</v>
      </c>
      <c r="CF44" s="148">
        <f>IF(AND('BLOC PM'!$K34&gt;synthèse!CF$14,'BLOC PM'!$K34&lt;synthèse!CF$14+0.1),1,0)</f>
        <v>0</v>
      </c>
      <c r="CG44" s="148">
        <f>IF(AND('BLOC PM'!$K34&gt;synthèse!CG$14,'BLOC PM'!$K34&lt;synthèse!CG$14+0.1),1,0)</f>
        <v>0</v>
      </c>
      <c r="CH44" s="148">
        <f>IF(AND('BLOC PM'!$K34&gt;synthèse!CH$14,'BLOC PM'!$K34&lt;synthèse!CH$14+0.1),1,0)</f>
        <v>0</v>
      </c>
      <c r="CI44" s="148">
        <f>IF(AND('BLOC PM'!$K34&gt;synthèse!CI$14,'BLOC PM'!$K34&lt;synthèse!CI$14+0.1),1,0)</f>
        <v>0</v>
      </c>
      <c r="CJ44" s="148">
        <f>IF(AND('BLOC PM'!$K34&gt;synthèse!CJ$14,'BLOC PM'!$K34&lt;synthèse!CJ$14+0.1),1,0)</f>
        <v>0</v>
      </c>
      <c r="CK44" s="148">
        <f>IF(AND('BLOC PM'!$K34&gt;synthèse!CK$14,'BLOC PM'!$K34&lt;synthèse!CK$14+0.1),1,0)</f>
        <v>0</v>
      </c>
      <c r="CM44" s="2">
        <f t="shared" si="66"/>
        <v>0</v>
      </c>
      <c r="CN44" s="2">
        <f t="shared" si="67"/>
        <v>0</v>
      </c>
      <c r="CO44" s="2">
        <f t="shared" si="68"/>
        <v>0</v>
      </c>
      <c r="CP44" s="2">
        <f t="shared" si="69"/>
        <v>0</v>
      </c>
      <c r="CQ44" s="2">
        <f t="shared" si="70"/>
        <v>0</v>
      </c>
      <c r="CR44" s="2">
        <f t="shared" si="71"/>
        <v>0</v>
      </c>
      <c r="CS44" s="2">
        <f t="shared" si="72"/>
        <v>0</v>
      </c>
      <c r="CT44" s="2">
        <f t="shared" si="73"/>
        <v>0</v>
      </c>
      <c r="CU44" s="2">
        <f t="shared" si="74"/>
        <v>0</v>
      </c>
      <c r="CV44" s="2">
        <f t="shared" si="75"/>
        <v>0</v>
      </c>
      <c r="CW44" s="2">
        <f t="shared" si="76"/>
        <v>0</v>
      </c>
      <c r="CX44" s="2">
        <f t="shared" si="77"/>
        <v>0</v>
      </c>
      <c r="CY44" s="2">
        <f t="shared" si="78"/>
        <v>0</v>
      </c>
      <c r="CZ44" s="2">
        <f t="shared" si="79"/>
        <v>0</v>
      </c>
      <c r="DA44" s="2">
        <f t="shared" si="80"/>
        <v>0</v>
      </c>
      <c r="DB44" s="2">
        <f t="shared" si="81"/>
        <v>0</v>
      </c>
      <c r="DC44" s="2">
        <f t="shared" si="82"/>
        <v>0</v>
      </c>
      <c r="DD44" s="2">
        <f t="shared" si="83"/>
        <v>0</v>
      </c>
      <c r="DE44" s="2">
        <f t="shared" si="84"/>
        <v>0</v>
      </c>
      <c r="DF44" s="2">
        <f t="shared" si="85"/>
        <v>0</v>
      </c>
      <c r="DG44" s="2">
        <f t="shared" si="86"/>
        <v>0</v>
      </c>
      <c r="DH44" s="2">
        <f t="shared" si="87"/>
        <v>0</v>
      </c>
      <c r="DI44" s="2">
        <f t="shared" si="88"/>
        <v>0</v>
      </c>
      <c r="DJ44" s="2">
        <f t="shared" si="89"/>
        <v>0</v>
      </c>
      <c r="DK44" s="2">
        <f t="shared" si="90"/>
        <v>0</v>
      </c>
      <c r="DL44" s="2">
        <f t="shared" si="91"/>
        <v>0</v>
      </c>
      <c r="DM44" s="2">
        <f t="shared" si="92"/>
        <v>0</v>
      </c>
      <c r="DN44" s="2">
        <f t="shared" si="93"/>
        <v>0</v>
      </c>
      <c r="DO44" s="2">
        <f t="shared" si="94"/>
        <v>0</v>
      </c>
      <c r="DP44" s="2">
        <f t="shared" si="95"/>
        <v>0</v>
      </c>
      <c r="DQ44" s="2">
        <f t="shared" si="96"/>
        <v>0</v>
      </c>
      <c r="DR44" s="2">
        <f t="shared" si="97"/>
        <v>0</v>
      </c>
      <c r="DS44" s="2">
        <f t="shared" si="98"/>
        <v>0</v>
      </c>
      <c r="DT44" s="2">
        <f t="shared" si="99"/>
        <v>0</v>
      </c>
      <c r="DU44" s="2">
        <f t="shared" si="100"/>
        <v>0</v>
      </c>
      <c r="DV44" s="2">
        <f t="shared" si="101"/>
        <v>0</v>
      </c>
      <c r="DW44" s="2">
        <f t="shared" si="102"/>
        <v>0</v>
      </c>
      <c r="DX44" s="2">
        <f t="shared" si="103"/>
        <v>0</v>
      </c>
      <c r="DY44" s="2">
        <f t="shared" si="104"/>
        <v>0</v>
      </c>
      <c r="DZ44" s="2">
        <f t="shared" si="105"/>
        <v>0</v>
      </c>
      <c r="EA44" s="2">
        <f t="shared" si="106"/>
        <v>0</v>
      </c>
      <c r="EB44" s="2">
        <f t="shared" si="107"/>
        <v>0</v>
      </c>
      <c r="EC44" s="2">
        <f t="shared" si="108"/>
        <v>0</v>
      </c>
      <c r="ED44" s="2">
        <f t="shared" si="109"/>
        <v>0</v>
      </c>
      <c r="EE44" s="2">
        <f t="shared" si="110"/>
        <v>0</v>
      </c>
      <c r="EF44" s="2">
        <f t="shared" si="111"/>
        <v>0</v>
      </c>
      <c r="EG44" s="2">
        <f t="shared" si="112"/>
        <v>0</v>
      </c>
      <c r="EH44" s="2">
        <f t="shared" si="113"/>
        <v>0</v>
      </c>
      <c r="EI44" s="2">
        <f t="shared" si="113"/>
        <v>0</v>
      </c>
      <c r="EJ44" s="2">
        <f t="shared" si="113"/>
        <v>0</v>
      </c>
      <c r="EK44" s="2">
        <f t="shared" si="113"/>
        <v>0</v>
      </c>
      <c r="EL44" s="2">
        <f t="shared" si="113"/>
        <v>0</v>
      </c>
      <c r="EM44" s="2">
        <f t="shared" si="113"/>
        <v>0</v>
      </c>
      <c r="EN44" s="2">
        <f t="shared" si="113"/>
        <v>0</v>
      </c>
      <c r="EO44" s="2">
        <f t="shared" si="113"/>
        <v>0</v>
      </c>
      <c r="EP44" s="2">
        <f t="shared" si="113"/>
        <v>0</v>
      </c>
      <c r="ES44" s="243"/>
      <c r="ET44" s="243"/>
      <c r="EU44" s="260"/>
      <c r="EV44" s="257"/>
      <c r="EW44" s="258"/>
      <c r="EX44" s="259"/>
      <c r="EY44" s="268"/>
      <c r="EZ44" s="7"/>
    </row>
    <row r="45" spans="1:161" ht="15" x14ac:dyDescent="0.25">
      <c r="A45" s="129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6"/>
      <c r="M45" s="9" t="str">
        <f>IF('BLOC PM'!A35&lt;&gt;"",'BLOC PM'!A35,"")</f>
        <v/>
      </c>
      <c r="N45" s="9">
        <f>IF(AND('BLOC PM'!A35&lt;&gt;"",'BLOC PM'!N35&lt;&gt;"*Non mis en vente"),1,0)</f>
        <v>0</v>
      </c>
      <c r="O45" s="9">
        <f>IF(OR('BLOC PM'!E35="CR",'BLOC PM'!E35="CE"),1,0)</f>
        <v>0</v>
      </c>
      <c r="P45" s="9">
        <f>IF(AND('BLOC PM'!N35&lt;&gt;"*RETIRE",'BLOC PM'!N35&lt;&gt;"*PAS D'OFFRE",'BLOC PM'!N35&lt;&gt;""),1,0)</f>
        <v>0</v>
      </c>
      <c r="Q45" s="10">
        <f>'BLOC PM'!I35</f>
        <v>0</v>
      </c>
      <c r="R45" s="10">
        <f t="shared" ref="R45:R83" si="117">Q45*P45</f>
        <v>0</v>
      </c>
      <c r="S45" s="10">
        <f>'BLOC PM'!L35</f>
        <v>0</v>
      </c>
      <c r="T45" s="10">
        <f t="shared" ref="T45:T83" si="118">S45*P45</f>
        <v>0</v>
      </c>
      <c r="U45" s="10">
        <f>'BLOC PM'!O35</f>
        <v>0</v>
      </c>
      <c r="V45" s="10">
        <f t="shared" ref="V45:V83" si="119">U45*P45</f>
        <v>0</v>
      </c>
      <c r="W45" s="10">
        <f>'BLOC PM'!B35</f>
        <v>0</v>
      </c>
      <c r="X45" s="7"/>
      <c r="Y45" s="2">
        <f>+'UP PM'!A36</f>
        <v>0</v>
      </c>
      <c r="Z45" s="2">
        <f>IF(AND('UP PM'!A36&lt;&gt;"",'UP PM'!N36&lt;&gt;"*Non mis en vente"),1,0)</f>
        <v>0</v>
      </c>
      <c r="AA45" s="2">
        <f>IF(AND('UP PM'!N36&lt;&gt;"*RETIRE",'UP PM'!N36&lt;&gt;"*PAS D'OFFRE",'UP PM'!N36&lt;&gt;""),1,0)</f>
        <v>0</v>
      </c>
      <c r="AB45" s="10">
        <f>+'UP PM'!G36</f>
        <v>0</v>
      </c>
      <c r="AC45" s="2">
        <f t="shared" si="5"/>
        <v>0</v>
      </c>
      <c r="AD45" s="2">
        <f>'UP PM'!B36</f>
        <v>0</v>
      </c>
      <c r="AE45" s="7"/>
      <c r="AF45" s="154"/>
      <c r="AG45" s="9" t="str">
        <f>IF('BLOC PM'!A35&lt;&gt;"",'BLOC PM'!A35,"")</f>
        <v/>
      </c>
      <c r="AH45" s="148">
        <f>IF(AND('BLOC PM'!$K35&gt;synthèse!AH$14,'BLOC PM'!$K35&lt;synthèse!AH$14+0.1),1,0)</f>
        <v>0</v>
      </c>
      <c r="AI45" s="148">
        <f>IF(AND('BLOC PM'!$K35&gt;synthèse!AI$14,'BLOC PM'!$K35&lt;synthèse!AI$14+0.1),1,0)</f>
        <v>0</v>
      </c>
      <c r="AJ45" s="148">
        <f>IF(AND('BLOC PM'!$K35&gt;synthèse!AJ$14,'BLOC PM'!$K35&lt;synthèse!AJ$14+0.1),1,0)</f>
        <v>0</v>
      </c>
      <c r="AK45" s="148">
        <f>IF(AND('BLOC PM'!$K35&gt;synthèse!AK$14,'BLOC PM'!$K35&lt;synthèse!AK$14+0.1),1,0)</f>
        <v>0</v>
      </c>
      <c r="AL45" s="148">
        <f>IF(AND('BLOC PM'!$K35&gt;synthèse!AL$14,'BLOC PM'!$K35&lt;synthèse!AL$14+0.1),1,0)</f>
        <v>0</v>
      </c>
      <c r="AM45" s="148">
        <f>IF(AND('BLOC PM'!$K35&gt;synthèse!AM$14,'BLOC PM'!$K35&lt;synthèse!AM$14+0.1),1,0)</f>
        <v>0</v>
      </c>
      <c r="AN45" s="148">
        <f>IF(AND('BLOC PM'!$K35&gt;synthèse!AN$14,'BLOC PM'!$K35&lt;synthèse!AN$14+0.1),1,0)</f>
        <v>0</v>
      </c>
      <c r="AO45" s="148">
        <f>IF(AND('BLOC PM'!$K35&gt;synthèse!AO$14,'BLOC PM'!$K35&lt;synthèse!AO$14+0.1),1,0)</f>
        <v>0</v>
      </c>
      <c r="AP45" s="148">
        <f>IF(AND('BLOC PM'!$K35&gt;synthèse!AP$14,'BLOC PM'!$K35&lt;synthèse!AP$14+0.1),1,0)</f>
        <v>0</v>
      </c>
      <c r="AQ45" s="148">
        <f>IF(AND('BLOC PM'!$K35&gt;synthèse!AQ$14,'BLOC PM'!$K35&lt;synthèse!AQ$14+0.1),1,0)</f>
        <v>0</v>
      </c>
      <c r="AR45" s="148">
        <f>IF(AND('BLOC PM'!$K35&gt;synthèse!AR$14,'BLOC PM'!$K35&lt;synthèse!AR$14+0.1),1,0)</f>
        <v>0</v>
      </c>
      <c r="AS45" s="148">
        <f>IF(AND('BLOC PM'!$K35&gt;synthèse!AS$14,'BLOC PM'!$K35&lt;synthèse!AS$14+0.1),1,0)</f>
        <v>0</v>
      </c>
      <c r="AT45" s="148">
        <f>IF(AND('BLOC PM'!$K35&gt;synthèse!AT$14,'BLOC PM'!$K35&lt;synthèse!AT$14+0.1),1,0)</f>
        <v>0</v>
      </c>
      <c r="AU45" s="148">
        <f>IF(AND('BLOC PM'!$K35&gt;synthèse!AU$14,'BLOC PM'!$K35&lt;synthèse!AU$14+0.1),1,0)</f>
        <v>0</v>
      </c>
      <c r="AV45" s="148">
        <f>IF(AND('BLOC PM'!$K35&gt;synthèse!AV$14,'BLOC PM'!$K35&lt;synthèse!AV$14+0.1),1,0)</f>
        <v>0</v>
      </c>
      <c r="AW45" s="148">
        <f>IF(AND('BLOC PM'!$K35&gt;synthèse!AW$14,'BLOC PM'!$K35&lt;synthèse!AW$14+0.1),1,0)</f>
        <v>0</v>
      </c>
      <c r="AX45" s="148">
        <f>IF(AND('BLOC PM'!$K35&gt;synthèse!AX$14,'BLOC PM'!$K35&lt;synthèse!AX$14+0.1),1,0)</f>
        <v>0</v>
      </c>
      <c r="AY45" s="148">
        <f>IF(AND('BLOC PM'!$K35&gt;synthèse!AY$14,'BLOC PM'!$K35&lt;synthèse!AY$14+0.1),1,0)</f>
        <v>0</v>
      </c>
      <c r="AZ45" s="148">
        <f>IF(AND('BLOC PM'!$K35&gt;synthèse!AZ$14,'BLOC PM'!$K35&lt;synthèse!AZ$14+0.1),1,0)</f>
        <v>0</v>
      </c>
      <c r="BA45" s="148">
        <f>IF(AND('BLOC PM'!$K35&gt;synthèse!BA$14,'BLOC PM'!$K35&lt;synthèse!BA$14+0.1),1,0)</f>
        <v>0</v>
      </c>
      <c r="BB45" s="148">
        <f>IF(AND('BLOC PM'!$K35&gt;synthèse!BB$14,'BLOC PM'!$K35&lt;synthèse!BB$14+0.1),1,0)</f>
        <v>0</v>
      </c>
      <c r="BC45" s="148">
        <f>IF(AND('BLOC PM'!$K35&gt;synthèse!BC$14,'BLOC PM'!$K35&lt;synthèse!BC$14+0.1),1,0)</f>
        <v>0</v>
      </c>
      <c r="BD45" s="148">
        <f>IF(AND('BLOC PM'!$K35&gt;synthèse!BD$14,'BLOC PM'!$K35&lt;synthèse!BD$14+0.1),1,0)</f>
        <v>0</v>
      </c>
      <c r="BE45" s="148">
        <f>IF(AND('BLOC PM'!$K35&gt;synthèse!BE$14,'BLOC PM'!$K35&lt;synthèse!BE$14+0.1),1,0)</f>
        <v>0</v>
      </c>
      <c r="BF45" s="148">
        <f>IF(AND('BLOC PM'!$K35&gt;synthèse!BF$14,'BLOC PM'!$K35&lt;synthèse!BF$14+0.1),1,0)</f>
        <v>0</v>
      </c>
      <c r="BG45" s="148">
        <f>IF(AND('BLOC PM'!$K35&gt;synthèse!BG$14,'BLOC PM'!$K35&lt;synthèse!BG$14+0.1),1,0)</f>
        <v>0</v>
      </c>
      <c r="BH45" s="148">
        <f>IF(AND('BLOC PM'!$K35&gt;synthèse!BH$14,'BLOC PM'!$K35&lt;synthèse!BH$14+0.1),1,0)</f>
        <v>0</v>
      </c>
      <c r="BI45" s="148">
        <f>IF(AND('BLOC PM'!$K35&gt;synthèse!BI$14,'BLOC PM'!$K35&lt;synthèse!BI$14+0.1),1,0)</f>
        <v>0</v>
      </c>
      <c r="BJ45" s="148">
        <f>IF(AND('BLOC PM'!$K35&gt;synthèse!BJ$14,'BLOC PM'!$K35&lt;synthèse!BJ$14+0.1),1,0)</f>
        <v>0</v>
      </c>
      <c r="BK45" s="148">
        <f>IF(AND('BLOC PM'!$K35&gt;synthèse!BK$14,'BLOC PM'!$K35&lt;synthèse!BK$14+0.1),1,0)</f>
        <v>0</v>
      </c>
      <c r="BL45" s="148">
        <f>IF(AND('BLOC PM'!$K35&gt;synthèse!BL$14,'BLOC PM'!$K35&lt;synthèse!BL$14+0.1),1,0)</f>
        <v>0</v>
      </c>
      <c r="BM45" s="148">
        <f>IF(AND('BLOC PM'!$K35&gt;synthèse!BM$14,'BLOC PM'!$K35&lt;synthèse!BM$14+0.1),1,0)</f>
        <v>0</v>
      </c>
      <c r="BN45" s="148">
        <f>IF(AND('BLOC PM'!$K35&gt;synthèse!BN$14,'BLOC PM'!$K35&lt;synthèse!BN$14+0.1),1,0)</f>
        <v>0</v>
      </c>
      <c r="BO45" s="148">
        <f>IF(AND('BLOC PM'!$K35&gt;synthèse!BO$14,'BLOC PM'!$K35&lt;synthèse!BO$14+0.1),1,0)</f>
        <v>0</v>
      </c>
      <c r="BP45" s="148">
        <f>IF(AND('BLOC PM'!$K35&gt;synthèse!BP$14,'BLOC PM'!$K35&lt;synthèse!BP$14+0.1),1,0)</f>
        <v>0</v>
      </c>
      <c r="BQ45" s="148">
        <f>IF(AND('BLOC PM'!$K35&gt;synthèse!BQ$14,'BLOC PM'!$K35&lt;synthèse!BQ$14+0.1),1,0)</f>
        <v>0</v>
      </c>
      <c r="BR45" s="148">
        <f>IF(AND('BLOC PM'!$K35&gt;synthèse!BR$14,'BLOC PM'!$K35&lt;synthèse!BR$14+0.1),1,0)</f>
        <v>0</v>
      </c>
      <c r="BS45" s="148">
        <f>IF(AND('BLOC PM'!$K35&gt;synthèse!BS$14,'BLOC PM'!$K35&lt;synthèse!BS$14+0.1),1,0)</f>
        <v>0</v>
      </c>
      <c r="BT45" s="148">
        <f>IF(AND('BLOC PM'!$K35&gt;synthèse!BT$14,'BLOC PM'!$K35&lt;synthèse!BT$14+0.1),1,0)</f>
        <v>0</v>
      </c>
      <c r="BU45" s="148">
        <f>IF(AND('BLOC PM'!$K35&gt;synthèse!BU$14,'BLOC PM'!$K35&lt;synthèse!BU$14+0.1),1,0)</f>
        <v>0</v>
      </c>
      <c r="BV45" s="148">
        <f>IF(AND('BLOC PM'!$K35&gt;synthèse!BV$14,'BLOC PM'!$K35&lt;synthèse!BV$14+0.1),1,0)</f>
        <v>0</v>
      </c>
      <c r="BW45" s="148">
        <f>IF(AND('BLOC PM'!$K35&gt;synthèse!BW$14,'BLOC PM'!$K35&lt;synthèse!BW$14+0.1),1,0)</f>
        <v>0</v>
      </c>
      <c r="BX45" s="148">
        <f>IF(AND('BLOC PM'!$K35&gt;synthèse!BX$14,'BLOC PM'!$K35&lt;synthèse!BX$14+0.1),1,0)</f>
        <v>0</v>
      </c>
      <c r="BY45" s="148">
        <f>IF(AND('BLOC PM'!$K35&gt;synthèse!BY$14,'BLOC PM'!$K35&lt;synthèse!BY$14+0.1),1,0)</f>
        <v>0</v>
      </c>
      <c r="BZ45" s="148">
        <f>IF(AND('BLOC PM'!$K35&gt;synthèse!BZ$14,'BLOC PM'!$K35&lt;synthèse!BZ$14+0.1),1,0)</f>
        <v>0</v>
      </c>
      <c r="CA45" s="148">
        <f>IF(AND('BLOC PM'!$K35&gt;synthèse!CA$14,'BLOC PM'!$K35&lt;synthèse!CA$14+0.1),1,0)</f>
        <v>0</v>
      </c>
      <c r="CB45" s="148">
        <f>IF(AND('BLOC PM'!$K35&gt;synthèse!CB$14,'BLOC PM'!$K35&lt;synthèse!CB$14+0.1),1,0)</f>
        <v>0</v>
      </c>
      <c r="CC45" s="148">
        <f>IF(AND('BLOC PM'!$K35&gt;synthèse!CC$14,'BLOC PM'!$K35&lt;synthèse!CC$14+0.1),1,0)</f>
        <v>0</v>
      </c>
      <c r="CD45" s="148">
        <f>IF(AND('BLOC PM'!$K35&gt;synthèse!CD$14,'BLOC PM'!$K35&lt;synthèse!CD$14+0.1),1,0)</f>
        <v>0</v>
      </c>
      <c r="CE45" s="148">
        <f>IF(AND('BLOC PM'!$K35&gt;synthèse!CE$14,'BLOC PM'!$K35&lt;synthèse!CE$14+0.1),1,0)</f>
        <v>0</v>
      </c>
      <c r="CF45" s="148">
        <f>IF(AND('BLOC PM'!$K35&gt;synthèse!CF$14,'BLOC PM'!$K35&lt;synthèse!CF$14+0.1),1,0)</f>
        <v>0</v>
      </c>
      <c r="CG45" s="148">
        <f>IF(AND('BLOC PM'!$K35&gt;synthèse!CG$14,'BLOC PM'!$K35&lt;synthèse!CG$14+0.1),1,0)</f>
        <v>0</v>
      </c>
      <c r="CH45" s="148">
        <f>IF(AND('BLOC PM'!$K35&gt;synthèse!CH$14,'BLOC PM'!$K35&lt;synthèse!CH$14+0.1),1,0)</f>
        <v>0</v>
      </c>
      <c r="CI45" s="148">
        <f>IF(AND('BLOC PM'!$K35&gt;synthèse!CI$14,'BLOC PM'!$K35&lt;synthèse!CI$14+0.1),1,0)</f>
        <v>0</v>
      </c>
      <c r="CJ45" s="148">
        <f>IF(AND('BLOC PM'!$K35&gt;synthèse!CJ$14,'BLOC PM'!$K35&lt;synthèse!CJ$14+0.1),1,0)</f>
        <v>0</v>
      </c>
      <c r="CK45" s="148">
        <f>IF(AND('BLOC PM'!$K35&gt;synthèse!CK$14,'BLOC PM'!$K35&lt;synthèse!CK$14+0.1),1,0)</f>
        <v>0</v>
      </c>
      <c r="CM45" s="2">
        <f t="shared" si="66"/>
        <v>0</v>
      </c>
      <c r="CN45" s="2">
        <f t="shared" si="67"/>
        <v>0</v>
      </c>
      <c r="CO45" s="2">
        <f t="shared" si="68"/>
        <v>0</v>
      </c>
      <c r="CP45" s="2">
        <f t="shared" si="69"/>
        <v>0</v>
      </c>
      <c r="CQ45" s="2">
        <f t="shared" si="70"/>
        <v>0</v>
      </c>
      <c r="CR45" s="2">
        <f t="shared" si="71"/>
        <v>0</v>
      </c>
      <c r="CS45" s="2">
        <f t="shared" si="72"/>
        <v>0</v>
      </c>
      <c r="CT45" s="2">
        <f t="shared" si="73"/>
        <v>0</v>
      </c>
      <c r="CU45" s="2">
        <f t="shared" si="74"/>
        <v>0</v>
      </c>
      <c r="CV45" s="2">
        <f t="shared" si="75"/>
        <v>0</v>
      </c>
      <c r="CW45" s="2">
        <f t="shared" si="76"/>
        <v>0</v>
      </c>
      <c r="CX45" s="2">
        <f t="shared" si="77"/>
        <v>0</v>
      </c>
      <c r="CY45" s="2">
        <f t="shared" si="78"/>
        <v>0</v>
      </c>
      <c r="CZ45" s="2">
        <f t="shared" si="79"/>
        <v>0</v>
      </c>
      <c r="DA45" s="2">
        <f t="shared" si="80"/>
        <v>0</v>
      </c>
      <c r="DB45" s="2">
        <f t="shared" si="81"/>
        <v>0</v>
      </c>
      <c r="DC45" s="2">
        <f t="shared" si="82"/>
        <v>0</v>
      </c>
      <c r="DD45" s="2">
        <f t="shared" si="83"/>
        <v>0</v>
      </c>
      <c r="DE45" s="2">
        <f t="shared" si="84"/>
        <v>0</v>
      </c>
      <c r="DF45" s="2">
        <f t="shared" si="85"/>
        <v>0</v>
      </c>
      <c r="DG45" s="2">
        <f t="shared" si="86"/>
        <v>0</v>
      </c>
      <c r="DH45" s="2">
        <f t="shared" si="87"/>
        <v>0</v>
      </c>
      <c r="DI45" s="2">
        <f t="shared" si="88"/>
        <v>0</v>
      </c>
      <c r="DJ45" s="2">
        <f t="shared" si="89"/>
        <v>0</v>
      </c>
      <c r="DK45" s="2">
        <f t="shared" si="90"/>
        <v>0</v>
      </c>
      <c r="DL45" s="2">
        <f t="shared" si="91"/>
        <v>0</v>
      </c>
      <c r="DM45" s="2">
        <f t="shared" si="92"/>
        <v>0</v>
      </c>
      <c r="DN45" s="2">
        <f t="shared" si="93"/>
        <v>0</v>
      </c>
      <c r="DO45" s="2">
        <f t="shared" si="94"/>
        <v>0</v>
      </c>
      <c r="DP45" s="2">
        <f t="shared" si="95"/>
        <v>0</v>
      </c>
      <c r="DQ45" s="2">
        <f t="shared" si="96"/>
        <v>0</v>
      </c>
      <c r="DR45" s="2">
        <f t="shared" si="97"/>
        <v>0</v>
      </c>
      <c r="DS45" s="2">
        <f t="shared" si="98"/>
        <v>0</v>
      </c>
      <c r="DT45" s="2">
        <f t="shared" si="99"/>
        <v>0</v>
      </c>
      <c r="DU45" s="2">
        <f t="shared" si="100"/>
        <v>0</v>
      </c>
      <c r="DV45" s="2">
        <f t="shared" si="101"/>
        <v>0</v>
      </c>
      <c r="DW45" s="2">
        <f t="shared" si="102"/>
        <v>0</v>
      </c>
      <c r="DX45" s="2">
        <f t="shared" si="103"/>
        <v>0</v>
      </c>
      <c r="DY45" s="2">
        <f t="shared" si="104"/>
        <v>0</v>
      </c>
      <c r="DZ45" s="2">
        <f t="shared" si="105"/>
        <v>0</v>
      </c>
      <c r="EA45" s="2">
        <f t="shared" si="106"/>
        <v>0</v>
      </c>
      <c r="EB45" s="2">
        <f t="shared" si="107"/>
        <v>0</v>
      </c>
      <c r="EC45" s="2">
        <f t="shared" si="108"/>
        <v>0</v>
      </c>
      <c r="ED45" s="2">
        <f t="shared" si="109"/>
        <v>0</v>
      </c>
      <c r="EE45" s="2">
        <f t="shared" si="110"/>
        <v>0</v>
      </c>
      <c r="EF45" s="2">
        <f t="shared" si="111"/>
        <v>0</v>
      </c>
      <c r="EG45" s="2">
        <f t="shared" si="112"/>
        <v>0</v>
      </c>
      <c r="EH45" s="2">
        <f t="shared" si="113"/>
        <v>0</v>
      </c>
      <c r="EI45" s="2">
        <f t="shared" si="113"/>
        <v>0</v>
      </c>
      <c r="EJ45" s="2">
        <f t="shared" si="113"/>
        <v>0</v>
      </c>
      <c r="EK45" s="2">
        <f t="shared" si="113"/>
        <v>0</v>
      </c>
      <c r="EL45" s="2">
        <f t="shared" si="113"/>
        <v>0</v>
      </c>
      <c r="EM45" s="2">
        <f t="shared" si="113"/>
        <v>0</v>
      </c>
      <c r="EN45" s="2">
        <f t="shared" si="113"/>
        <v>0</v>
      </c>
      <c r="EO45" s="2">
        <f t="shared" si="113"/>
        <v>0</v>
      </c>
      <c r="EP45" s="2">
        <f t="shared" si="113"/>
        <v>0</v>
      </c>
      <c r="ES45" s="243"/>
      <c r="ET45" s="243"/>
      <c r="EU45" s="260"/>
      <c r="EV45" s="257"/>
      <c r="EW45" s="258"/>
      <c r="EX45" s="259"/>
      <c r="EY45" s="268"/>
      <c r="EZ45" s="7"/>
    </row>
    <row r="46" spans="1:161" ht="15" x14ac:dyDescent="0.2">
      <c r="A46" s="374" t="s">
        <v>49</v>
      </c>
      <c r="B46" s="87"/>
      <c r="C46" s="376" t="s">
        <v>37</v>
      </c>
      <c r="D46" s="377"/>
      <c r="E46" s="378"/>
      <c r="F46" s="370" t="s">
        <v>38</v>
      </c>
      <c r="G46" s="371"/>
      <c r="H46" s="370" t="s">
        <v>39</v>
      </c>
      <c r="I46" s="371"/>
      <c r="J46" s="61"/>
      <c r="K46" s="61"/>
      <c r="L46" s="66"/>
      <c r="M46" s="9" t="str">
        <f>IF('BLOC PM'!A36&lt;&gt;"",'BLOC PM'!A36,"")</f>
        <v/>
      </c>
      <c r="N46" s="9">
        <f>IF(AND('BLOC PM'!A36&lt;&gt;"",'BLOC PM'!N36&lt;&gt;"*Non mis en vente"),1,0)</f>
        <v>0</v>
      </c>
      <c r="O46" s="9">
        <f>IF(OR('BLOC PM'!E36="CR",'BLOC PM'!E36="CE"),1,0)</f>
        <v>0</v>
      </c>
      <c r="P46" s="9">
        <f>IF(AND('BLOC PM'!N36&lt;&gt;"*RETIRE",'BLOC PM'!N36&lt;&gt;"*PAS D'OFFRE",'BLOC PM'!N36&lt;&gt;""),1,0)</f>
        <v>0</v>
      </c>
      <c r="Q46" s="10">
        <f>'BLOC PM'!I36</f>
        <v>0</v>
      </c>
      <c r="R46" s="10">
        <f t="shared" si="117"/>
        <v>0</v>
      </c>
      <c r="S46" s="10">
        <f>'BLOC PM'!L36</f>
        <v>0</v>
      </c>
      <c r="T46" s="10">
        <f t="shared" si="118"/>
        <v>0</v>
      </c>
      <c r="U46" s="10">
        <f>'BLOC PM'!O36</f>
        <v>0</v>
      </c>
      <c r="V46" s="10">
        <f t="shared" si="119"/>
        <v>0</v>
      </c>
      <c r="W46" s="10">
        <f>'BLOC PM'!B36</f>
        <v>0</v>
      </c>
      <c r="X46" s="7"/>
      <c r="Y46" s="2">
        <f>+'UP PM'!A37</f>
        <v>0</v>
      </c>
      <c r="Z46" s="2">
        <f>IF(AND('UP PM'!A37&lt;&gt;"",'UP PM'!N37&lt;&gt;"*Non mis en vente"),1,0)</f>
        <v>0</v>
      </c>
      <c r="AA46" s="2">
        <f>IF(AND('UP PM'!N37&lt;&gt;"*RETIRE",'UP PM'!N37&lt;&gt;"*PAS D'OFFRE",'UP PM'!N37&lt;&gt;""),1,0)</f>
        <v>0</v>
      </c>
      <c r="AB46" s="10">
        <f>+'UP PM'!G37</f>
        <v>0</v>
      </c>
      <c r="AC46" s="2">
        <f t="shared" si="5"/>
        <v>0</v>
      </c>
      <c r="AD46" s="2">
        <f>'UP PM'!B37</f>
        <v>0</v>
      </c>
      <c r="AE46" s="7"/>
      <c r="AF46" s="154"/>
      <c r="AG46" s="9" t="str">
        <f>IF('BLOC PM'!A36&lt;&gt;"",'BLOC PM'!A36,"")</f>
        <v/>
      </c>
      <c r="AH46" s="148">
        <f>IF(AND('BLOC PM'!$K36&gt;synthèse!AH$14,'BLOC PM'!$K36&lt;synthèse!AH$14+0.1),1,0)</f>
        <v>0</v>
      </c>
      <c r="AI46" s="148">
        <f>IF(AND('BLOC PM'!$K36&gt;synthèse!AI$14,'BLOC PM'!$K36&lt;synthèse!AI$14+0.1),1,0)</f>
        <v>0</v>
      </c>
      <c r="AJ46" s="148">
        <f>IF(AND('BLOC PM'!$K36&gt;synthèse!AJ$14,'BLOC PM'!$K36&lt;synthèse!AJ$14+0.1),1,0)</f>
        <v>0</v>
      </c>
      <c r="AK46" s="148">
        <f>IF(AND('BLOC PM'!$K36&gt;synthèse!AK$14,'BLOC PM'!$K36&lt;synthèse!AK$14+0.1),1,0)</f>
        <v>0</v>
      </c>
      <c r="AL46" s="148">
        <f>IF(AND('BLOC PM'!$K36&gt;synthèse!AL$14,'BLOC PM'!$K36&lt;synthèse!AL$14+0.1),1,0)</f>
        <v>0</v>
      </c>
      <c r="AM46" s="148">
        <f>IF(AND('BLOC PM'!$K36&gt;synthèse!AM$14,'BLOC PM'!$K36&lt;synthèse!AM$14+0.1),1,0)</f>
        <v>0</v>
      </c>
      <c r="AN46" s="148">
        <f>IF(AND('BLOC PM'!$K36&gt;synthèse!AN$14,'BLOC PM'!$K36&lt;synthèse!AN$14+0.1),1,0)</f>
        <v>0</v>
      </c>
      <c r="AO46" s="148">
        <f>IF(AND('BLOC PM'!$K36&gt;synthèse!AO$14,'BLOC PM'!$K36&lt;synthèse!AO$14+0.1),1,0)</f>
        <v>0</v>
      </c>
      <c r="AP46" s="148">
        <f>IF(AND('BLOC PM'!$K36&gt;synthèse!AP$14,'BLOC PM'!$K36&lt;synthèse!AP$14+0.1),1,0)</f>
        <v>0</v>
      </c>
      <c r="AQ46" s="148">
        <f>IF(AND('BLOC PM'!$K36&gt;synthèse!AQ$14,'BLOC PM'!$K36&lt;synthèse!AQ$14+0.1),1,0)</f>
        <v>0</v>
      </c>
      <c r="AR46" s="148">
        <f>IF(AND('BLOC PM'!$K36&gt;synthèse!AR$14,'BLOC PM'!$K36&lt;synthèse!AR$14+0.1),1,0)</f>
        <v>0</v>
      </c>
      <c r="AS46" s="148">
        <f>IF(AND('BLOC PM'!$K36&gt;synthèse!AS$14,'BLOC PM'!$K36&lt;synthèse!AS$14+0.1),1,0)</f>
        <v>0</v>
      </c>
      <c r="AT46" s="148">
        <f>IF(AND('BLOC PM'!$K36&gt;synthèse!AT$14,'BLOC PM'!$K36&lt;synthèse!AT$14+0.1),1,0)</f>
        <v>0</v>
      </c>
      <c r="AU46" s="148">
        <f>IF(AND('BLOC PM'!$K36&gt;synthèse!AU$14,'BLOC PM'!$K36&lt;synthèse!AU$14+0.1),1,0)</f>
        <v>0</v>
      </c>
      <c r="AV46" s="148">
        <f>IF(AND('BLOC PM'!$K36&gt;synthèse!AV$14,'BLOC PM'!$K36&lt;synthèse!AV$14+0.1),1,0)</f>
        <v>0</v>
      </c>
      <c r="AW46" s="148">
        <f>IF(AND('BLOC PM'!$K36&gt;synthèse!AW$14,'BLOC PM'!$K36&lt;synthèse!AW$14+0.1),1,0)</f>
        <v>0</v>
      </c>
      <c r="AX46" s="148">
        <f>IF(AND('BLOC PM'!$K36&gt;synthèse!AX$14,'BLOC PM'!$K36&lt;synthèse!AX$14+0.1),1,0)</f>
        <v>0</v>
      </c>
      <c r="AY46" s="148">
        <f>IF(AND('BLOC PM'!$K36&gt;synthèse!AY$14,'BLOC PM'!$K36&lt;synthèse!AY$14+0.1),1,0)</f>
        <v>0</v>
      </c>
      <c r="AZ46" s="148">
        <f>IF(AND('BLOC PM'!$K36&gt;synthèse!AZ$14,'BLOC PM'!$K36&lt;synthèse!AZ$14+0.1),1,0)</f>
        <v>0</v>
      </c>
      <c r="BA46" s="148">
        <f>IF(AND('BLOC PM'!$K36&gt;synthèse!BA$14,'BLOC PM'!$K36&lt;synthèse!BA$14+0.1),1,0)</f>
        <v>0</v>
      </c>
      <c r="BB46" s="148">
        <f>IF(AND('BLOC PM'!$K36&gt;synthèse!BB$14,'BLOC PM'!$K36&lt;synthèse!BB$14+0.1),1,0)</f>
        <v>0</v>
      </c>
      <c r="BC46" s="148">
        <f>IF(AND('BLOC PM'!$K36&gt;synthèse!BC$14,'BLOC PM'!$K36&lt;synthèse!BC$14+0.1),1,0)</f>
        <v>0</v>
      </c>
      <c r="BD46" s="148">
        <f>IF(AND('BLOC PM'!$K36&gt;synthèse!BD$14,'BLOC PM'!$K36&lt;synthèse!BD$14+0.1),1,0)</f>
        <v>0</v>
      </c>
      <c r="BE46" s="148">
        <f>IF(AND('BLOC PM'!$K36&gt;synthèse!BE$14,'BLOC PM'!$K36&lt;synthèse!BE$14+0.1),1,0)</f>
        <v>0</v>
      </c>
      <c r="BF46" s="148">
        <f>IF(AND('BLOC PM'!$K36&gt;synthèse!BF$14,'BLOC PM'!$K36&lt;synthèse!BF$14+0.1),1,0)</f>
        <v>0</v>
      </c>
      <c r="BG46" s="148">
        <f>IF(AND('BLOC PM'!$K36&gt;synthèse!BG$14,'BLOC PM'!$K36&lt;synthèse!BG$14+0.1),1,0)</f>
        <v>0</v>
      </c>
      <c r="BH46" s="148">
        <f>IF(AND('BLOC PM'!$K36&gt;synthèse!BH$14,'BLOC PM'!$K36&lt;synthèse!BH$14+0.1),1,0)</f>
        <v>0</v>
      </c>
      <c r="BI46" s="148">
        <f>IF(AND('BLOC PM'!$K36&gt;synthèse!BI$14,'BLOC PM'!$K36&lt;synthèse!BI$14+0.1),1,0)</f>
        <v>0</v>
      </c>
      <c r="BJ46" s="148">
        <f>IF(AND('BLOC PM'!$K36&gt;synthèse!BJ$14,'BLOC PM'!$K36&lt;synthèse!BJ$14+0.1),1,0)</f>
        <v>0</v>
      </c>
      <c r="BK46" s="148">
        <f>IF(AND('BLOC PM'!$K36&gt;synthèse!BK$14,'BLOC PM'!$K36&lt;synthèse!BK$14+0.1),1,0)</f>
        <v>0</v>
      </c>
      <c r="BL46" s="148">
        <f>IF(AND('BLOC PM'!$K36&gt;synthèse!BL$14,'BLOC PM'!$K36&lt;synthèse!BL$14+0.1),1,0)</f>
        <v>0</v>
      </c>
      <c r="BM46" s="148">
        <f>IF(AND('BLOC PM'!$K36&gt;synthèse!BM$14,'BLOC PM'!$K36&lt;synthèse!BM$14+0.1),1,0)</f>
        <v>0</v>
      </c>
      <c r="BN46" s="148">
        <f>IF(AND('BLOC PM'!$K36&gt;synthèse!BN$14,'BLOC PM'!$K36&lt;synthèse!BN$14+0.1),1,0)</f>
        <v>0</v>
      </c>
      <c r="BO46" s="148">
        <f>IF(AND('BLOC PM'!$K36&gt;synthèse!BO$14,'BLOC PM'!$K36&lt;synthèse!BO$14+0.1),1,0)</f>
        <v>0</v>
      </c>
      <c r="BP46" s="148">
        <f>IF(AND('BLOC PM'!$K36&gt;synthèse!BP$14,'BLOC PM'!$K36&lt;synthèse!BP$14+0.1),1,0)</f>
        <v>0</v>
      </c>
      <c r="BQ46" s="148">
        <f>IF(AND('BLOC PM'!$K36&gt;synthèse!BQ$14,'BLOC PM'!$K36&lt;synthèse!BQ$14+0.1),1,0)</f>
        <v>0</v>
      </c>
      <c r="BR46" s="148">
        <f>IF(AND('BLOC PM'!$K36&gt;synthèse!BR$14,'BLOC PM'!$K36&lt;synthèse!BR$14+0.1),1,0)</f>
        <v>0</v>
      </c>
      <c r="BS46" s="148">
        <f>IF(AND('BLOC PM'!$K36&gt;synthèse!BS$14,'BLOC PM'!$K36&lt;synthèse!BS$14+0.1),1,0)</f>
        <v>0</v>
      </c>
      <c r="BT46" s="148">
        <f>IF(AND('BLOC PM'!$K36&gt;synthèse!BT$14,'BLOC PM'!$K36&lt;synthèse!BT$14+0.1),1,0)</f>
        <v>0</v>
      </c>
      <c r="BU46" s="148">
        <f>IF(AND('BLOC PM'!$K36&gt;synthèse!BU$14,'BLOC PM'!$K36&lt;synthèse!BU$14+0.1),1,0)</f>
        <v>0</v>
      </c>
      <c r="BV46" s="148">
        <f>IF(AND('BLOC PM'!$K36&gt;synthèse!BV$14,'BLOC PM'!$K36&lt;synthèse!BV$14+0.1),1,0)</f>
        <v>0</v>
      </c>
      <c r="BW46" s="148">
        <f>IF(AND('BLOC PM'!$K36&gt;synthèse!BW$14,'BLOC PM'!$K36&lt;synthèse!BW$14+0.1),1,0)</f>
        <v>0</v>
      </c>
      <c r="BX46" s="148">
        <f>IF(AND('BLOC PM'!$K36&gt;synthèse!BX$14,'BLOC PM'!$K36&lt;synthèse!BX$14+0.1),1,0)</f>
        <v>0</v>
      </c>
      <c r="BY46" s="148">
        <f>IF(AND('BLOC PM'!$K36&gt;synthèse!BY$14,'BLOC PM'!$K36&lt;synthèse!BY$14+0.1),1,0)</f>
        <v>0</v>
      </c>
      <c r="BZ46" s="148">
        <f>IF(AND('BLOC PM'!$K36&gt;synthèse!BZ$14,'BLOC PM'!$K36&lt;synthèse!BZ$14+0.1),1,0)</f>
        <v>0</v>
      </c>
      <c r="CA46" s="148">
        <f>IF(AND('BLOC PM'!$K36&gt;synthèse!CA$14,'BLOC PM'!$K36&lt;synthèse!CA$14+0.1),1,0)</f>
        <v>0</v>
      </c>
      <c r="CB46" s="148">
        <f>IF(AND('BLOC PM'!$K36&gt;synthèse!CB$14,'BLOC PM'!$K36&lt;synthèse!CB$14+0.1),1,0)</f>
        <v>0</v>
      </c>
      <c r="CC46" s="148">
        <f>IF(AND('BLOC PM'!$K36&gt;synthèse!CC$14,'BLOC PM'!$K36&lt;synthèse!CC$14+0.1),1,0)</f>
        <v>0</v>
      </c>
      <c r="CD46" s="148">
        <f>IF(AND('BLOC PM'!$K36&gt;synthèse!CD$14,'BLOC PM'!$K36&lt;synthèse!CD$14+0.1),1,0)</f>
        <v>0</v>
      </c>
      <c r="CE46" s="148">
        <f>IF(AND('BLOC PM'!$K36&gt;synthèse!CE$14,'BLOC PM'!$K36&lt;synthèse!CE$14+0.1),1,0)</f>
        <v>0</v>
      </c>
      <c r="CF46" s="148">
        <f>IF(AND('BLOC PM'!$K36&gt;synthèse!CF$14,'BLOC PM'!$K36&lt;synthèse!CF$14+0.1),1,0)</f>
        <v>0</v>
      </c>
      <c r="CG46" s="148">
        <f>IF(AND('BLOC PM'!$K36&gt;synthèse!CG$14,'BLOC PM'!$K36&lt;synthèse!CG$14+0.1),1,0)</f>
        <v>0</v>
      </c>
      <c r="CH46" s="148">
        <f>IF(AND('BLOC PM'!$K36&gt;synthèse!CH$14,'BLOC PM'!$K36&lt;synthèse!CH$14+0.1),1,0)</f>
        <v>0</v>
      </c>
      <c r="CI46" s="148">
        <f>IF(AND('BLOC PM'!$K36&gt;synthèse!CI$14,'BLOC PM'!$K36&lt;synthèse!CI$14+0.1),1,0)</f>
        <v>0</v>
      </c>
      <c r="CJ46" s="148">
        <f>IF(AND('BLOC PM'!$K36&gt;synthèse!CJ$14,'BLOC PM'!$K36&lt;synthèse!CJ$14+0.1),1,0)</f>
        <v>0</v>
      </c>
      <c r="CK46" s="148">
        <f>IF(AND('BLOC PM'!$K36&gt;synthèse!CK$14,'BLOC PM'!$K36&lt;synthèse!CK$14+0.1),1,0)</f>
        <v>0</v>
      </c>
      <c r="CM46" s="2">
        <f t="shared" si="66"/>
        <v>0</v>
      </c>
      <c r="CN46" s="2">
        <f t="shared" si="67"/>
        <v>0</v>
      </c>
      <c r="CO46" s="2">
        <f t="shared" si="68"/>
        <v>0</v>
      </c>
      <c r="CP46" s="2">
        <f t="shared" si="69"/>
        <v>0</v>
      </c>
      <c r="CQ46" s="2">
        <f t="shared" si="70"/>
        <v>0</v>
      </c>
      <c r="CR46" s="2">
        <f t="shared" si="71"/>
        <v>0</v>
      </c>
      <c r="CS46" s="2">
        <f t="shared" si="72"/>
        <v>0</v>
      </c>
      <c r="CT46" s="2">
        <f t="shared" si="73"/>
        <v>0</v>
      </c>
      <c r="CU46" s="2">
        <f t="shared" si="74"/>
        <v>0</v>
      </c>
      <c r="CV46" s="2">
        <f t="shared" si="75"/>
        <v>0</v>
      </c>
      <c r="CW46" s="2">
        <f t="shared" si="76"/>
        <v>0</v>
      </c>
      <c r="CX46" s="2">
        <f t="shared" si="77"/>
        <v>0</v>
      </c>
      <c r="CY46" s="2">
        <f t="shared" si="78"/>
        <v>0</v>
      </c>
      <c r="CZ46" s="2">
        <f t="shared" si="79"/>
        <v>0</v>
      </c>
      <c r="DA46" s="2">
        <f t="shared" si="80"/>
        <v>0</v>
      </c>
      <c r="DB46" s="2">
        <f t="shared" si="81"/>
        <v>0</v>
      </c>
      <c r="DC46" s="2">
        <f t="shared" si="82"/>
        <v>0</v>
      </c>
      <c r="DD46" s="2">
        <f t="shared" si="83"/>
        <v>0</v>
      </c>
      <c r="DE46" s="2">
        <f t="shared" si="84"/>
        <v>0</v>
      </c>
      <c r="DF46" s="2">
        <f t="shared" si="85"/>
        <v>0</v>
      </c>
      <c r="DG46" s="2">
        <f t="shared" si="86"/>
        <v>0</v>
      </c>
      <c r="DH46" s="2">
        <f t="shared" si="87"/>
        <v>0</v>
      </c>
      <c r="DI46" s="2">
        <f t="shared" si="88"/>
        <v>0</v>
      </c>
      <c r="DJ46" s="2">
        <f t="shared" si="89"/>
        <v>0</v>
      </c>
      <c r="DK46" s="2">
        <f t="shared" si="90"/>
        <v>0</v>
      </c>
      <c r="DL46" s="2">
        <f t="shared" si="91"/>
        <v>0</v>
      </c>
      <c r="DM46" s="2">
        <f t="shared" si="92"/>
        <v>0</v>
      </c>
      <c r="DN46" s="2">
        <f t="shared" si="93"/>
        <v>0</v>
      </c>
      <c r="DO46" s="2">
        <f t="shared" si="94"/>
        <v>0</v>
      </c>
      <c r="DP46" s="2">
        <f t="shared" si="95"/>
        <v>0</v>
      </c>
      <c r="DQ46" s="2">
        <f t="shared" si="96"/>
        <v>0</v>
      </c>
      <c r="DR46" s="2">
        <f t="shared" si="97"/>
        <v>0</v>
      </c>
      <c r="DS46" s="2">
        <f t="shared" si="98"/>
        <v>0</v>
      </c>
      <c r="DT46" s="2">
        <f t="shared" si="99"/>
        <v>0</v>
      </c>
      <c r="DU46" s="2">
        <f t="shared" si="100"/>
        <v>0</v>
      </c>
      <c r="DV46" s="2">
        <f t="shared" si="101"/>
        <v>0</v>
      </c>
      <c r="DW46" s="2">
        <f t="shared" si="102"/>
        <v>0</v>
      </c>
      <c r="DX46" s="2">
        <f t="shared" si="103"/>
        <v>0</v>
      </c>
      <c r="DY46" s="2">
        <f t="shared" si="104"/>
        <v>0</v>
      </c>
      <c r="DZ46" s="2">
        <f t="shared" si="105"/>
        <v>0</v>
      </c>
      <c r="EA46" s="2">
        <f t="shared" si="106"/>
        <v>0</v>
      </c>
      <c r="EB46" s="2">
        <f t="shared" si="107"/>
        <v>0</v>
      </c>
      <c r="EC46" s="2">
        <f t="shared" si="108"/>
        <v>0</v>
      </c>
      <c r="ED46" s="2">
        <f t="shared" si="109"/>
        <v>0</v>
      </c>
      <c r="EE46" s="2">
        <f t="shared" si="110"/>
        <v>0</v>
      </c>
      <c r="EF46" s="2">
        <f t="shared" si="111"/>
        <v>0</v>
      </c>
      <c r="EG46" s="2">
        <f t="shared" si="112"/>
        <v>0</v>
      </c>
      <c r="EH46" s="2">
        <f t="shared" si="113"/>
        <v>0</v>
      </c>
      <c r="EI46" s="2">
        <f t="shared" si="113"/>
        <v>0</v>
      </c>
      <c r="EJ46" s="2">
        <f t="shared" si="113"/>
        <v>0</v>
      </c>
      <c r="EK46" s="2">
        <f t="shared" si="113"/>
        <v>0</v>
      </c>
      <c r="EL46" s="2">
        <f t="shared" si="113"/>
        <v>0</v>
      </c>
      <c r="EM46" s="2">
        <f t="shared" si="113"/>
        <v>0</v>
      </c>
      <c r="EN46" s="2">
        <f t="shared" si="113"/>
        <v>0</v>
      </c>
      <c r="EO46" s="2">
        <f t="shared" si="113"/>
        <v>0</v>
      </c>
      <c r="EP46" s="2">
        <f t="shared" si="113"/>
        <v>0</v>
      </c>
      <c r="ES46" s="243"/>
      <c r="ET46" s="243"/>
      <c r="EU46" s="260"/>
      <c r="EV46" s="257"/>
      <c r="EW46" s="258"/>
      <c r="EX46" s="259"/>
      <c r="EY46" s="268"/>
      <c r="EZ46" s="7"/>
    </row>
    <row r="47" spans="1:161" ht="32.25" x14ac:dyDescent="0.25">
      <c r="A47" s="375"/>
      <c r="B47" s="86" t="s">
        <v>81</v>
      </c>
      <c r="C47" s="86" t="s">
        <v>21</v>
      </c>
      <c r="D47" s="86" t="s">
        <v>50</v>
      </c>
      <c r="E47" s="86" t="s">
        <v>80</v>
      </c>
      <c r="F47" s="77" t="s">
        <v>21</v>
      </c>
      <c r="G47" s="77" t="s">
        <v>50</v>
      </c>
      <c r="H47" s="77" t="s">
        <v>21</v>
      </c>
      <c r="I47" s="77" t="s">
        <v>50</v>
      </c>
      <c r="J47" s="61"/>
      <c r="K47" s="61"/>
      <c r="L47" s="66"/>
      <c r="M47" s="9" t="str">
        <f>IF('BLOC PM'!A37&lt;&gt;"",'BLOC PM'!A37,"")</f>
        <v/>
      </c>
      <c r="N47" s="9">
        <f>IF(AND('BLOC PM'!A37&lt;&gt;"",'BLOC PM'!N37&lt;&gt;"*Non mis en vente"),1,0)</f>
        <v>0</v>
      </c>
      <c r="O47" s="9">
        <f>IF(OR('BLOC PM'!E37="CR",'BLOC PM'!E37="CE"),1,0)</f>
        <v>0</v>
      </c>
      <c r="P47" s="9">
        <f>IF(AND('BLOC PM'!N37&lt;&gt;"*RETIRE",'BLOC PM'!N37&lt;&gt;"*PAS D'OFFRE",'BLOC PM'!N37&lt;&gt;""),1,0)</f>
        <v>0</v>
      </c>
      <c r="Q47" s="10">
        <f>'BLOC PM'!I37</f>
        <v>0</v>
      </c>
      <c r="R47" s="10">
        <f t="shared" si="117"/>
        <v>0</v>
      </c>
      <c r="S47" s="10">
        <f>'BLOC PM'!L37</f>
        <v>0</v>
      </c>
      <c r="T47" s="10">
        <f t="shared" si="118"/>
        <v>0</v>
      </c>
      <c r="U47" s="10">
        <f>'BLOC PM'!O37</f>
        <v>0</v>
      </c>
      <c r="V47" s="10">
        <f t="shared" si="119"/>
        <v>0</v>
      </c>
      <c r="W47" s="10">
        <f>'BLOC PM'!B37</f>
        <v>0</v>
      </c>
      <c r="X47" s="7"/>
      <c r="Y47" s="2">
        <f>+'UP PM'!A38</f>
        <v>0</v>
      </c>
      <c r="Z47" s="2">
        <f>IF(AND('UP PM'!A38&lt;&gt;"",'UP PM'!N38&lt;&gt;"*Non mis en vente"),1,0)</f>
        <v>0</v>
      </c>
      <c r="AA47" s="2">
        <f>IF(AND('UP PM'!N38&lt;&gt;"*RETIRE",'UP PM'!N38&lt;&gt;"*PAS D'OFFRE",'UP PM'!N38&lt;&gt;""),1,0)</f>
        <v>0</v>
      </c>
      <c r="AB47" s="10">
        <f>+'UP PM'!G38</f>
        <v>0</v>
      </c>
      <c r="AC47" s="2">
        <f t="shared" si="5"/>
        <v>0</v>
      </c>
      <c r="AD47" s="2">
        <f>'UP PM'!B38</f>
        <v>0</v>
      </c>
      <c r="AE47" s="7"/>
      <c r="AF47" s="154"/>
      <c r="AG47" s="9" t="str">
        <f>IF('BLOC PM'!A37&lt;&gt;"",'BLOC PM'!A37,"")</f>
        <v/>
      </c>
      <c r="AH47" s="148">
        <f>IF(AND('BLOC PM'!$K37&gt;synthèse!AH$14,'BLOC PM'!$K37&lt;synthèse!AH$14+0.1),1,0)</f>
        <v>0</v>
      </c>
      <c r="AI47" s="148">
        <f>IF(AND('BLOC PM'!$K37&gt;synthèse!AI$14,'BLOC PM'!$K37&lt;synthèse!AI$14+0.1),1,0)</f>
        <v>0</v>
      </c>
      <c r="AJ47" s="148">
        <f>IF(AND('BLOC PM'!$K37&gt;synthèse!AJ$14,'BLOC PM'!$K37&lt;synthèse!AJ$14+0.1),1,0)</f>
        <v>0</v>
      </c>
      <c r="AK47" s="148">
        <f>IF(AND('BLOC PM'!$K37&gt;synthèse!AK$14,'BLOC PM'!$K37&lt;synthèse!AK$14+0.1),1,0)</f>
        <v>0</v>
      </c>
      <c r="AL47" s="148">
        <f>IF(AND('BLOC PM'!$K37&gt;synthèse!AL$14,'BLOC PM'!$K37&lt;synthèse!AL$14+0.1),1,0)</f>
        <v>0</v>
      </c>
      <c r="AM47" s="148">
        <f>IF(AND('BLOC PM'!$K37&gt;synthèse!AM$14,'BLOC PM'!$K37&lt;synthèse!AM$14+0.1),1,0)</f>
        <v>0</v>
      </c>
      <c r="AN47" s="148">
        <f>IF(AND('BLOC PM'!$K37&gt;synthèse!AN$14,'BLOC PM'!$K37&lt;synthèse!AN$14+0.1),1,0)</f>
        <v>0</v>
      </c>
      <c r="AO47" s="148">
        <f>IF(AND('BLOC PM'!$K37&gt;synthèse!AO$14,'BLOC PM'!$K37&lt;synthèse!AO$14+0.1),1,0)</f>
        <v>0</v>
      </c>
      <c r="AP47" s="148">
        <f>IF(AND('BLOC PM'!$K37&gt;synthèse!AP$14,'BLOC PM'!$K37&lt;synthèse!AP$14+0.1),1,0)</f>
        <v>0</v>
      </c>
      <c r="AQ47" s="148">
        <f>IF(AND('BLOC PM'!$K37&gt;synthèse!AQ$14,'BLOC PM'!$K37&lt;synthèse!AQ$14+0.1),1,0)</f>
        <v>0</v>
      </c>
      <c r="AR47" s="148">
        <f>IF(AND('BLOC PM'!$K37&gt;synthèse!AR$14,'BLOC PM'!$K37&lt;synthèse!AR$14+0.1),1,0)</f>
        <v>0</v>
      </c>
      <c r="AS47" s="148">
        <f>IF(AND('BLOC PM'!$K37&gt;synthèse!AS$14,'BLOC PM'!$K37&lt;synthèse!AS$14+0.1),1,0)</f>
        <v>0</v>
      </c>
      <c r="AT47" s="148">
        <f>IF(AND('BLOC PM'!$K37&gt;synthèse!AT$14,'BLOC PM'!$K37&lt;synthèse!AT$14+0.1),1,0)</f>
        <v>0</v>
      </c>
      <c r="AU47" s="148">
        <f>IF(AND('BLOC PM'!$K37&gt;synthèse!AU$14,'BLOC PM'!$K37&lt;synthèse!AU$14+0.1),1,0)</f>
        <v>0</v>
      </c>
      <c r="AV47" s="148">
        <f>IF(AND('BLOC PM'!$K37&gt;synthèse!AV$14,'BLOC PM'!$K37&lt;synthèse!AV$14+0.1),1,0)</f>
        <v>0</v>
      </c>
      <c r="AW47" s="148">
        <f>IF(AND('BLOC PM'!$K37&gt;synthèse!AW$14,'BLOC PM'!$K37&lt;synthèse!AW$14+0.1),1,0)</f>
        <v>0</v>
      </c>
      <c r="AX47" s="148">
        <f>IF(AND('BLOC PM'!$K37&gt;synthèse!AX$14,'BLOC PM'!$K37&lt;synthèse!AX$14+0.1),1,0)</f>
        <v>0</v>
      </c>
      <c r="AY47" s="148">
        <f>IF(AND('BLOC PM'!$K37&gt;synthèse!AY$14,'BLOC PM'!$K37&lt;synthèse!AY$14+0.1),1,0)</f>
        <v>0</v>
      </c>
      <c r="AZ47" s="148">
        <f>IF(AND('BLOC PM'!$K37&gt;synthèse!AZ$14,'BLOC PM'!$K37&lt;synthèse!AZ$14+0.1),1,0)</f>
        <v>0</v>
      </c>
      <c r="BA47" s="148">
        <f>IF(AND('BLOC PM'!$K37&gt;synthèse!BA$14,'BLOC PM'!$K37&lt;synthèse!BA$14+0.1),1,0)</f>
        <v>0</v>
      </c>
      <c r="BB47" s="148">
        <f>IF(AND('BLOC PM'!$K37&gt;synthèse!BB$14,'BLOC PM'!$K37&lt;synthèse!BB$14+0.1),1,0)</f>
        <v>0</v>
      </c>
      <c r="BC47" s="148">
        <f>IF(AND('BLOC PM'!$K37&gt;synthèse!BC$14,'BLOC PM'!$K37&lt;synthèse!BC$14+0.1),1,0)</f>
        <v>0</v>
      </c>
      <c r="BD47" s="148">
        <f>IF(AND('BLOC PM'!$K37&gt;synthèse!BD$14,'BLOC PM'!$K37&lt;synthèse!BD$14+0.1),1,0)</f>
        <v>0</v>
      </c>
      <c r="BE47" s="148">
        <f>IF(AND('BLOC PM'!$K37&gt;synthèse!BE$14,'BLOC PM'!$K37&lt;synthèse!BE$14+0.1),1,0)</f>
        <v>0</v>
      </c>
      <c r="BF47" s="148">
        <f>IF(AND('BLOC PM'!$K37&gt;synthèse!BF$14,'BLOC PM'!$K37&lt;synthèse!BF$14+0.1),1,0)</f>
        <v>0</v>
      </c>
      <c r="BG47" s="148">
        <f>IF(AND('BLOC PM'!$K37&gt;synthèse!BG$14,'BLOC PM'!$K37&lt;synthèse!BG$14+0.1),1,0)</f>
        <v>0</v>
      </c>
      <c r="BH47" s="148">
        <f>IF(AND('BLOC PM'!$K37&gt;synthèse!BH$14,'BLOC PM'!$K37&lt;synthèse!BH$14+0.1),1,0)</f>
        <v>0</v>
      </c>
      <c r="BI47" s="148">
        <f>IF(AND('BLOC PM'!$K37&gt;synthèse!BI$14,'BLOC PM'!$K37&lt;synthèse!BI$14+0.1),1,0)</f>
        <v>0</v>
      </c>
      <c r="BJ47" s="148">
        <f>IF(AND('BLOC PM'!$K37&gt;synthèse!BJ$14,'BLOC PM'!$K37&lt;synthèse!BJ$14+0.1),1,0)</f>
        <v>0</v>
      </c>
      <c r="BK47" s="148">
        <f>IF(AND('BLOC PM'!$K37&gt;synthèse!BK$14,'BLOC PM'!$K37&lt;synthèse!BK$14+0.1),1,0)</f>
        <v>0</v>
      </c>
      <c r="BL47" s="148">
        <f>IF(AND('BLOC PM'!$K37&gt;synthèse!BL$14,'BLOC PM'!$K37&lt;synthèse!BL$14+0.1),1,0)</f>
        <v>0</v>
      </c>
      <c r="BM47" s="148">
        <f>IF(AND('BLOC PM'!$K37&gt;synthèse!BM$14,'BLOC PM'!$K37&lt;synthèse!BM$14+0.1),1,0)</f>
        <v>0</v>
      </c>
      <c r="BN47" s="148">
        <f>IF(AND('BLOC PM'!$K37&gt;synthèse!BN$14,'BLOC PM'!$K37&lt;synthèse!BN$14+0.1),1,0)</f>
        <v>0</v>
      </c>
      <c r="BO47" s="148">
        <f>IF(AND('BLOC PM'!$K37&gt;synthèse!BO$14,'BLOC PM'!$K37&lt;synthèse!BO$14+0.1),1,0)</f>
        <v>0</v>
      </c>
      <c r="BP47" s="148">
        <f>IF(AND('BLOC PM'!$K37&gt;synthèse!BP$14,'BLOC PM'!$K37&lt;synthèse!BP$14+0.1),1,0)</f>
        <v>0</v>
      </c>
      <c r="BQ47" s="148">
        <f>IF(AND('BLOC PM'!$K37&gt;synthèse!BQ$14,'BLOC PM'!$K37&lt;synthèse!BQ$14+0.1),1,0)</f>
        <v>0</v>
      </c>
      <c r="BR47" s="148">
        <f>IF(AND('BLOC PM'!$K37&gt;synthèse!BR$14,'BLOC PM'!$K37&lt;synthèse!BR$14+0.1),1,0)</f>
        <v>0</v>
      </c>
      <c r="BS47" s="148">
        <f>IF(AND('BLOC PM'!$K37&gt;synthèse!BS$14,'BLOC PM'!$K37&lt;synthèse!BS$14+0.1),1,0)</f>
        <v>0</v>
      </c>
      <c r="BT47" s="148">
        <f>IF(AND('BLOC PM'!$K37&gt;synthèse!BT$14,'BLOC PM'!$K37&lt;synthèse!BT$14+0.1),1,0)</f>
        <v>0</v>
      </c>
      <c r="BU47" s="148">
        <f>IF(AND('BLOC PM'!$K37&gt;synthèse!BU$14,'BLOC PM'!$K37&lt;synthèse!BU$14+0.1),1,0)</f>
        <v>0</v>
      </c>
      <c r="BV47" s="148">
        <f>IF(AND('BLOC PM'!$K37&gt;synthèse!BV$14,'BLOC PM'!$K37&lt;synthèse!BV$14+0.1),1,0)</f>
        <v>0</v>
      </c>
      <c r="BW47" s="148">
        <f>IF(AND('BLOC PM'!$K37&gt;synthèse!BW$14,'BLOC PM'!$K37&lt;synthèse!BW$14+0.1),1,0)</f>
        <v>0</v>
      </c>
      <c r="BX47" s="148">
        <f>IF(AND('BLOC PM'!$K37&gt;synthèse!BX$14,'BLOC PM'!$K37&lt;synthèse!BX$14+0.1),1,0)</f>
        <v>0</v>
      </c>
      <c r="BY47" s="148">
        <f>IF(AND('BLOC PM'!$K37&gt;synthèse!BY$14,'BLOC PM'!$K37&lt;synthèse!BY$14+0.1),1,0)</f>
        <v>0</v>
      </c>
      <c r="BZ47" s="148">
        <f>IF(AND('BLOC PM'!$K37&gt;synthèse!BZ$14,'BLOC PM'!$K37&lt;synthèse!BZ$14+0.1),1,0)</f>
        <v>0</v>
      </c>
      <c r="CA47" s="148">
        <f>IF(AND('BLOC PM'!$K37&gt;synthèse!CA$14,'BLOC PM'!$K37&lt;synthèse!CA$14+0.1),1,0)</f>
        <v>0</v>
      </c>
      <c r="CB47" s="148">
        <f>IF(AND('BLOC PM'!$K37&gt;synthèse!CB$14,'BLOC PM'!$K37&lt;synthèse!CB$14+0.1),1,0)</f>
        <v>0</v>
      </c>
      <c r="CC47" s="148">
        <f>IF(AND('BLOC PM'!$K37&gt;synthèse!CC$14,'BLOC PM'!$K37&lt;synthèse!CC$14+0.1),1,0)</f>
        <v>0</v>
      </c>
      <c r="CD47" s="148">
        <f>IF(AND('BLOC PM'!$K37&gt;synthèse!CD$14,'BLOC PM'!$K37&lt;synthèse!CD$14+0.1),1,0)</f>
        <v>0</v>
      </c>
      <c r="CE47" s="148">
        <f>IF(AND('BLOC PM'!$K37&gt;synthèse!CE$14,'BLOC PM'!$K37&lt;synthèse!CE$14+0.1),1,0)</f>
        <v>0</v>
      </c>
      <c r="CF47" s="148">
        <f>IF(AND('BLOC PM'!$K37&gt;synthèse!CF$14,'BLOC PM'!$K37&lt;synthèse!CF$14+0.1),1,0)</f>
        <v>0</v>
      </c>
      <c r="CG47" s="148">
        <f>IF(AND('BLOC PM'!$K37&gt;synthèse!CG$14,'BLOC PM'!$K37&lt;synthèse!CG$14+0.1),1,0)</f>
        <v>0</v>
      </c>
      <c r="CH47" s="148">
        <f>IF(AND('BLOC PM'!$K37&gt;synthèse!CH$14,'BLOC PM'!$K37&lt;synthèse!CH$14+0.1),1,0)</f>
        <v>0</v>
      </c>
      <c r="CI47" s="148">
        <f>IF(AND('BLOC PM'!$K37&gt;synthèse!CI$14,'BLOC PM'!$K37&lt;synthèse!CI$14+0.1),1,0)</f>
        <v>0</v>
      </c>
      <c r="CJ47" s="148">
        <f>IF(AND('BLOC PM'!$K37&gt;synthèse!CJ$14,'BLOC PM'!$K37&lt;synthèse!CJ$14+0.1),1,0)</f>
        <v>0</v>
      </c>
      <c r="CK47" s="148">
        <f>IF(AND('BLOC PM'!$K37&gt;synthèse!CK$14,'BLOC PM'!$K37&lt;synthèse!CK$14+0.1),1,0)</f>
        <v>0</v>
      </c>
      <c r="CM47" s="2">
        <f t="shared" si="66"/>
        <v>0</v>
      </c>
      <c r="CN47" s="2">
        <f t="shared" si="67"/>
        <v>0</v>
      </c>
      <c r="CO47" s="2">
        <f t="shared" si="68"/>
        <v>0</v>
      </c>
      <c r="CP47" s="2">
        <f t="shared" si="69"/>
        <v>0</v>
      </c>
      <c r="CQ47" s="2">
        <f t="shared" si="70"/>
        <v>0</v>
      </c>
      <c r="CR47" s="2">
        <f t="shared" si="71"/>
        <v>0</v>
      </c>
      <c r="CS47" s="2">
        <f t="shared" si="72"/>
        <v>0</v>
      </c>
      <c r="CT47" s="2">
        <f t="shared" si="73"/>
        <v>0</v>
      </c>
      <c r="CU47" s="2">
        <f t="shared" si="74"/>
        <v>0</v>
      </c>
      <c r="CV47" s="2">
        <f t="shared" si="75"/>
        <v>0</v>
      </c>
      <c r="CW47" s="2">
        <f t="shared" si="76"/>
        <v>0</v>
      </c>
      <c r="CX47" s="2">
        <f t="shared" si="77"/>
        <v>0</v>
      </c>
      <c r="CY47" s="2">
        <f t="shared" si="78"/>
        <v>0</v>
      </c>
      <c r="CZ47" s="2">
        <f t="shared" si="79"/>
        <v>0</v>
      </c>
      <c r="DA47" s="2">
        <f t="shared" si="80"/>
        <v>0</v>
      </c>
      <c r="DB47" s="2">
        <f t="shared" si="81"/>
        <v>0</v>
      </c>
      <c r="DC47" s="2">
        <f t="shared" si="82"/>
        <v>0</v>
      </c>
      <c r="DD47" s="2">
        <f t="shared" si="83"/>
        <v>0</v>
      </c>
      <c r="DE47" s="2">
        <f t="shared" si="84"/>
        <v>0</v>
      </c>
      <c r="DF47" s="2">
        <f t="shared" si="85"/>
        <v>0</v>
      </c>
      <c r="DG47" s="2">
        <f t="shared" si="86"/>
        <v>0</v>
      </c>
      <c r="DH47" s="2">
        <f t="shared" si="87"/>
        <v>0</v>
      </c>
      <c r="DI47" s="2">
        <f t="shared" si="88"/>
        <v>0</v>
      </c>
      <c r="DJ47" s="2">
        <f t="shared" si="89"/>
        <v>0</v>
      </c>
      <c r="DK47" s="2">
        <f t="shared" si="90"/>
        <v>0</v>
      </c>
      <c r="DL47" s="2">
        <f t="shared" si="91"/>
        <v>0</v>
      </c>
      <c r="DM47" s="2">
        <f t="shared" si="92"/>
        <v>0</v>
      </c>
      <c r="DN47" s="2">
        <f t="shared" si="93"/>
        <v>0</v>
      </c>
      <c r="DO47" s="2">
        <f t="shared" si="94"/>
        <v>0</v>
      </c>
      <c r="DP47" s="2">
        <f t="shared" si="95"/>
        <v>0</v>
      </c>
      <c r="DQ47" s="2">
        <f t="shared" si="96"/>
        <v>0</v>
      </c>
      <c r="DR47" s="2">
        <f t="shared" si="97"/>
        <v>0</v>
      </c>
      <c r="DS47" s="2">
        <f t="shared" si="98"/>
        <v>0</v>
      </c>
      <c r="DT47" s="2">
        <f t="shared" si="99"/>
        <v>0</v>
      </c>
      <c r="DU47" s="2">
        <f t="shared" si="100"/>
        <v>0</v>
      </c>
      <c r="DV47" s="2">
        <f t="shared" si="101"/>
        <v>0</v>
      </c>
      <c r="DW47" s="2">
        <f t="shared" si="102"/>
        <v>0</v>
      </c>
      <c r="DX47" s="2">
        <f t="shared" si="103"/>
        <v>0</v>
      </c>
      <c r="DY47" s="2">
        <f t="shared" si="104"/>
        <v>0</v>
      </c>
      <c r="DZ47" s="2">
        <f t="shared" si="105"/>
        <v>0</v>
      </c>
      <c r="EA47" s="2">
        <f t="shared" si="106"/>
        <v>0</v>
      </c>
      <c r="EB47" s="2">
        <f t="shared" si="107"/>
        <v>0</v>
      </c>
      <c r="EC47" s="2">
        <f t="shared" si="108"/>
        <v>0</v>
      </c>
      <c r="ED47" s="2">
        <f t="shared" si="109"/>
        <v>0</v>
      </c>
      <c r="EE47" s="2">
        <f t="shared" si="110"/>
        <v>0</v>
      </c>
      <c r="EF47" s="2">
        <f t="shared" si="111"/>
        <v>0</v>
      </c>
      <c r="EG47" s="2">
        <f t="shared" si="112"/>
        <v>0</v>
      </c>
      <c r="EH47" s="2">
        <f t="shared" si="113"/>
        <v>0</v>
      </c>
      <c r="EI47" s="2">
        <f t="shared" si="113"/>
        <v>0</v>
      </c>
      <c r="EJ47" s="2">
        <f t="shared" si="113"/>
        <v>0</v>
      </c>
      <c r="EK47" s="2">
        <f t="shared" si="113"/>
        <v>0</v>
      </c>
      <c r="EL47" s="2">
        <f t="shared" si="113"/>
        <v>0</v>
      </c>
      <c r="EM47" s="2">
        <f t="shared" si="113"/>
        <v>0</v>
      </c>
      <c r="EN47" s="2">
        <f t="shared" si="113"/>
        <v>0</v>
      </c>
      <c r="EO47" s="2">
        <f t="shared" si="113"/>
        <v>0</v>
      </c>
      <c r="EP47" s="2">
        <f t="shared" si="113"/>
        <v>0</v>
      </c>
      <c r="ES47" s="256"/>
      <c r="ET47" s="256"/>
      <c r="EU47" s="269"/>
      <c r="EV47" s="270"/>
      <c r="EW47" s="255"/>
      <c r="EX47" s="271"/>
      <c r="EY47" s="268"/>
      <c r="EZ47" s="7"/>
    </row>
    <row r="48" spans="1:161" ht="16.5" x14ac:dyDescent="0.25">
      <c r="A48" s="78" t="str">
        <f>CONCATENATE(FIXED(AH14,1)," - ",FIXED(AH14+0.1,1))</f>
        <v>0,0 - 0,1</v>
      </c>
      <c r="B48" s="126"/>
      <c r="C48" s="179" t="str">
        <f>IF(AH153&gt;0,AH154/AH153,"")</f>
        <v/>
      </c>
      <c r="D48" s="150" t="str">
        <f>IF(AH154&gt;0,AH154,"")</f>
        <v/>
      </c>
      <c r="E48" s="150" t="str">
        <f>IF(AH147&gt;0,AH150/AH147,"")</f>
        <v/>
      </c>
      <c r="F48" s="179" t="str">
        <f>IF(CM149&gt;0,CM150/CM149,"")</f>
        <v/>
      </c>
      <c r="G48" s="150" t="str">
        <f>IF(CM149&gt;0,CM149,"")</f>
        <v/>
      </c>
      <c r="H48" s="79" t="str">
        <f>IF(CM154&gt;0,CM155/CM154,"")</f>
        <v/>
      </c>
      <c r="I48" s="150" t="str">
        <f>IF(CM154&gt;0,CM154,"")</f>
        <v/>
      </c>
      <c r="J48" s="61"/>
      <c r="K48" s="61"/>
      <c r="L48" s="66"/>
      <c r="M48" s="9" t="str">
        <f>IF('BLOC PM'!A38&lt;&gt;"",'BLOC PM'!A38,"")</f>
        <v/>
      </c>
      <c r="N48" s="9">
        <f>IF(AND('BLOC PM'!A38&lt;&gt;"",'BLOC PM'!N38&lt;&gt;"*Non mis en vente"),1,0)</f>
        <v>0</v>
      </c>
      <c r="O48" s="9">
        <f>IF(OR('BLOC PM'!E38="CR",'BLOC PM'!E38="CE"),1,0)</f>
        <v>0</v>
      </c>
      <c r="P48" s="9">
        <f>IF(AND('BLOC PM'!N38&lt;&gt;"*RETIRE",'BLOC PM'!N38&lt;&gt;"*PAS D'OFFRE",'BLOC PM'!N38&lt;&gt;""),1,0)</f>
        <v>0</v>
      </c>
      <c r="Q48" s="10">
        <f>'BLOC PM'!I38</f>
        <v>0</v>
      </c>
      <c r="R48" s="10">
        <f t="shared" si="117"/>
        <v>0</v>
      </c>
      <c r="S48" s="10">
        <f>'BLOC PM'!L38</f>
        <v>0</v>
      </c>
      <c r="T48" s="10">
        <f t="shared" si="118"/>
        <v>0</v>
      </c>
      <c r="U48" s="10">
        <f>'BLOC PM'!O38</f>
        <v>0</v>
      </c>
      <c r="V48" s="10">
        <f t="shared" si="119"/>
        <v>0</v>
      </c>
      <c r="W48" s="10">
        <f>'BLOC PM'!B38</f>
        <v>0</v>
      </c>
      <c r="X48" s="7"/>
      <c r="Y48" s="2">
        <f>+'UP PM'!A39</f>
        <v>0</v>
      </c>
      <c r="Z48" s="2">
        <f>IF(AND('UP PM'!A39&lt;&gt;"",'UP PM'!N39&lt;&gt;"*Non mis en vente"),1,0)</f>
        <v>0</v>
      </c>
      <c r="AA48" s="2">
        <f>IF(AND('UP PM'!N39&lt;&gt;"*RETIRE",'UP PM'!N39&lt;&gt;"*PAS D'OFFRE",'UP PM'!N39&lt;&gt;""),1,0)</f>
        <v>0</v>
      </c>
      <c r="AB48" s="10">
        <f>+'UP PM'!G39</f>
        <v>0</v>
      </c>
      <c r="AC48" s="2">
        <f t="shared" si="5"/>
        <v>0</v>
      </c>
      <c r="AD48" s="2">
        <f>'UP PM'!B39</f>
        <v>0</v>
      </c>
      <c r="AE48" s="7"/>
      <c r="AF48" s="154"/>
      <c r="AG48" s="9" t="str">
        <f>IF('BLOC PM'!A38&lt;&gt;"",'BLOC PM'!A38,"")</f>
        <v/>
      </c>
      <c r="AH48" s="148">
        <f>IF(AND('BLOC PM'!$K38&gt;synthèse!AH$14,'BLOC PM'!$K38&lt;synthèse!AH$14+0.1),1,0)</f>
        <v>0</v>
      </c>
      <c r="AI48" s="148">
        <f>IF(AND('BLOC PM'!$K38&gt;synthèse!AI$14,'BLOC PM'!$K38&lt;synthèse!AI$14+0.1),1,0)</f>
        <v>0</v>
      </c>
      <c r="AJ48" s="148">
        <f>IF(AND('BLOC PM'!$K38&gt;synthèse!AJ$14,'BLOC PM'!$K38&lt;synthèse!AJ$14+0.1),1,0)</f>
        <v>0</v>
      </c>
      <c r="AK48" s="148">
        <f>IF(AND('BLOC PM'!$K38&gt;synthèse!AK$14,'BLOC PM'!$K38&lt;synthèse!AK$14+0.1),1,0)</f>
        <v>0</v>
      </c>
      <c r="AL48" s="148">
        <f>IF(AND('BLOC PM'!$K38&gt;synthèse!AL$14,'BLOC PM'!$K38&lt;synthèse!AL$14+0.1),1,0)</f>
        <v>0</v>
      </c>
      <c r="AM48" s="148">
        <f>IF(AND('BLOC PM'!$K38&gt;synthèse!AM$14,'BLOC PM'!$K38&lt;synthèse!AM$14+0.1),1,0)</f>
        <v>0</v>
      </c>
      <c r="AN48" s="148">
        <f>IF(AND('BLOC PM'!$K38&gt;synthèse!AN$14,'BLOC PM'!$K38&lt;synthèse!AN$14+0.1),1,0)</f>
        <v>0</v>
      </c>
      <c r="AO48" s="148">
        <f>IF(AND('BLOC PM'!$K38&gt;synthèse!AO$14,'BLOC PM'!$K38&lt;synthèse!AO$14+0.1),1,0)</f>
        <v>0</v>
      </c>
      <c r="AP48" s="148">
        <f>IF(AND('BLOC PM'!$K38&gt;synthèse!AP$14,'BLOC PM'!$K38&lt;synthèse!AP$14+0.1),1,0)</f>
        <v>0</v>
      </c>
      <c r="AQ48" s="148">
        <f>IF(AND('BLOC PM'!$K38&gt;synthèse!AQ$14,'BLOC PM'!$K38&lt;synthèse!AQ$14+0.1),1,0)</f>
        <v>0</v>
      </c>
      <c r="AR48" s="148">
        <f>IF(AND('BLOC PM'!$K38&gt;synthèse!AR$14,'BLOC PM'!$K38&lt;synthèse!AR$14+0.1),1,0)</f>
        <v>0</v>
      </c>
      <c r="AS48" s="148">
        <f>IF(AND('BLOC PM'!$K38&gt;synthèse!AS$14,'BLOC PM'!$K38&lt;synthèse!AS$14+0.1),1,0)</f>
        <v>0</v>
      </c>
      <c r="AT48" s="148">
        <f>IF(AND('BLOC PM'!$K38&gt;synthèse!AT$14,'BLOC PM'!$K38&lt;synthèse!AT$14+0.1),1,0)</f>
        <v>0</v>
      </c>
      <c r="AU48" s="148">
        <f>IF(AND('BLOC PM'!$K38&gt;synthèse!AU$14,'BLOC PM'!$K38&lt;synthèse!AU$14+0.1),1,0)</f>
        <v>0</v>
      </c>
      <c r="AV48" s="148">
        <f>IF(AND('BLOC PM'!$K38&gt;synthèse!AV$14,'BLOC PM'!$K38&lt;synthèse!AV$14+0.1),1,0)</f>
        <v>0</v>
      </c>
      <c r="AW48" s="148">
        <f>IF(AND('BLOC PM'!$K38&gt;synthèse!AW$14,'BLOC PM'!$K38&lt;synthèse!AW$14+0.1),1,0)</f>
        <v>0</v>
      </c>
      <c r="AX48" s="148">
        <f>IF(AND('BLOC PM'!$K38&gt;synthèse!AX$14,'BLOC PM'!$K38&lt;synthèse!AX$14+0.1),1,0)</f>
        <v>0</v>
      </c>
      <c r="AY48" s="148">
        <f>IF(AND('BLOC PM'!$K38&gt;synthèse!AY$14,'BLOC PM'!$K38&lt;synthèse!AY$14+0.1),1,0)</f>
        <v>0</v>
      </c>
      <c r="AZ48" s="148">
        <f>IF(AND('BLOC PM'!$K38&gt;synthèse!AZ$14,'BLOC PM'!$K38&lt;synthèse!AZ$14+0.1),1,0)</f>
        <v>0</v>
      </c>
      <c r="BA48" s="148">
        <f>IF(AND('BLOC PM'!$K38&gt;synthèse!BA$14,'BLOC PM'!$K38&lt;synthèse!BA$14+0.1),1,0)</f>
        <v>0</v>
      </c>
      <c r="BB48" s="148">
        <f>IF(AND('BLOC PM'!$K38&gt;synthèse!BB$14,'BLOC PM'!$K38&lt;synthèse!BB$14+0.1),1,0)</f>
        <v>0</v>
      </c>
      <c r="BC48" s="148">
        <f>IF(AND('BLOC PM'!$K38&gt;synthèse!BC$14,'BLOC PM'!$K38&lt;synthèse!BC$14+0.1),1,0)</f>
        <v>0</v>
      </c>
      <c r="BD48" s="148">
        <f>IF(AND('BLOC PM'!$K38&gt;synthèse!BD$14,'BLOC PM'!$K38&lt;synthèse!BD$14+0.1),1,0)</f>
        <v>0</v>
      </c>
      <c r="BE48" s="148">
        <f>IF(AND('BLOC PM'!$K38&gt;synthèse!BE$14,'BLOC PM'!$K38&lt;synthèse!BE$14+0.1),1,0)</f>
        <v>0</v>
      </c>
      <c r="BF48" s="148">
        <f>IF(AND('BLOC PM'!$K38&gt;synthèse!BF$14,'BLOC PM'!$K38&lt;synthèse!BF$14+0.1),1,0)</f>
        <v>0</v>
      </c>
      <c r="BG48" s="148">
        <f>IF(AND('BLOC PM'!$K38&gt;synthèse!BG$14,'BLOC PM'!$K38&lt;synthèse!BG$14+0.1),1,0)</f>
        <v>0</v>
      </c>
      <c r="BH48" s="148">
        <f>IF(AND('BLOC PM'!$K38&gt;synthèse!BH$14,'BLOC PM'!$K38&lt;synthèse!BH$14+0.1),1,0)</f>
        <v>0</v>
      </c>
      <c r="BI48" s="148">
        <f>IF(AND('BLOC PM'!$K38&gt;synthèse!BI$14,'BLOC PM'!$K38&lt;synthèse!BI$14+0.1),1,0)</f>
        <v>0</v>
      </c>
      <c r="BJ48" s="148">
        <f>IF(AND('BLOC PM'!$K38&gt;synthèse!BJ$14,'BLOC PM'!$K38&lt;synthèse!BJ$14+0.1),1,0)</f>
        <v>0</v>
      </c>
      <c r="BK48" s="148">
        <f>IF(AND('BLOC PM'!$K38&gt;synthèse!BK$14,'BLOC PM'!$K38&lt;synthèse!BK$14+0.1),1,0)</f>
        <v>0</v>
      </c>
      <c r="BL48" s="148">
        <f>IF(AND('BLOC PM'!$K38&gt;synthèse!BL$14,'BLOC PM'!$K38&lt;synthèse!BL$14+0.1),1,0)</f>
        <v>0</v>
      </c>
      <c r="BM48" s="148">
        <f>IF(AND('BLOC PM'!$K38&gt;synthèse!BM$14,'BLOC PM'!$K38&lt;synthèse!BM$14+0.1),1,0)</f>
        <v>0</v>
      </c>
      <c r="BN48" s="148">
        <f>IF(AND('BLOC PM'!$K38&gt;synthèse!BN$14,'BLOC PM'!$K38&lt;synthèse!BN$14+0.1),1,0)</f>
        <v>0</v>
      </c>
      <c r="BO48" s="148">
        <f>IF(AND('BLOC PM'!$K38&gt;synthèse!BO$14,'BLOC PM'!$K38&lt;synthèse!BO$14+0.1),1,0)</f>
        <v>0</v>
      </c>
      <c r="BP48" s="148">
        <f>IF(AND('BLOC PM'!$K38&gt;synthèse!BP$14,'BLOC PM'!$K38&lt;synthèse!BP$14+0.1),1,0)</f>
        <v>0</v>
      </c>
      <c r="BQ48" s="148">
        <f>IF(AND('BLOC PM'!$K38&gt;synthèse!BQ$14,'BLOC PM'!$K38&lt;synthèse!BQ$14+0.1),1,0)</f>
        <v>0</v>
      </c>
      <c r="BR48" s="148">
        <f>IF(AND('BLOC PM'!$K38&gt;synthèse!BR$14,'BLOC PM'!$K38&lt;synthèse!BR$14+0.1),1,0)</f>
        <v>0</v>
      </c>
      <c r="BS48" s="148">
        <f>IF(AND('BLOC PM'!$K38&gt;synthèse!BS$14,'BLOC PM'!$K38&lt;synthèse!BS$14+0.1),1,0)</f>
        <v>0</v>
      </c>
      <c r="BT48" s="148">
        <f>IF(AND('BLOC PM'!$K38&gt;synthèse!BT$14,'BLOC PM'!$K38&lt;synthèse!BT$14+0.1),1,0)</f>
        <v>0</v>
      </c>
      <c r="BU48" s="148">
        <f>IF(AND('BLOC PM'!$K38&gt;synthèse!BU$14,'BLOC PM'!$K38&lt;synthèse!BU$14+0.1),1,0)</f>
        <v>0</v>
      </c>
      <c r="BV48" s="148">
        <f>IF(AND('BLOC PM'!$K38&gt;synthèse!BV$14,'BLOC PM'!$K38&lt;synthèse!BV$14+0.1),1,0)</f>
        <v>0</v>
      </c>
      <c r="BW48" s="148">
        <f>IF(AND('BLOC PM'!$K38&gt;synthèse!BW$14,'BLOC PM'!$K38&lt;synthèse!BW$14+0.1),1,0)</f>
        <v>0</v>
      </c>
      <c r="BX48" s="148">
        <f>IF(AND('BLOC PM'!$K38&gt;synthèse!BX$14,'BLOC PM'!$K38&lt;synthèse!BX$14+0.1),1,0)</f>
        <v>0</v>
      </c>
      <c r="BY48" s="148">
        <f>IF(AND('BLOC PM'!$K38&gt;synthèse!BY$14,'BLOC PM'!$K38&lt;synthèse!BY$14+0.1),1,0)</f>
        <v>0</v>
      </c>
      <c r="BZ48" s="148">
        <f>IF(AND('BLOC PM'!$K38&gt;synthèse!BZ$14,'BLOC PM'!$K38&lt;synthèse!BZ$14+0.1),1,0)</f>
        <v>0</v>
      </c>
      <c r="CA48" s="148">
        <f>IF(AND('BLOC PM'!$K38&gt;synthèse!CA$14,'BLOC PM'!$K38&lt;synthèse!CA$14+0.1),1,0)</f>
        <v>0</v>
      </c>
      <c r="CB48" s="148">
        <f>IF(AND('BLOC PM'!$K38&gt;synthèse!CB$14,'BLOC PM'!$K38&lt;synthèse!CB$14+0.1),1,0)</f>
        <v>0</v>
      </c>
      <c r="CC48" s="148">
        <f>IF(AND('BLOC PM'!$K38&gt;synthèse!CC$14,'BLOC PM'!$K38&lt;synthèse!CC$14+0.1),1,0)</f>
        <v>0</v>
      </c>
      <c r="CD48" s="148">
        <f>IF(AND('BLOC PM'!$K38&gt;synthèse!CD$14,'BLOC PM'!$K38&lt;synthèse!CD$14+0.1),1,0)</f>
        <v>0</v>
      </c>
      <c r="CE48" s="148">
        <f>IF(AND('BLOC PM'!$K38&gt;synthèse!CE$14,'BLOC PM'!$K38&lt;synthèse!CE$14+0.1),1,0)</f>
        <v>0</v>
      </c>
      <c r="CF48" s="148">
        <f>IF(AND('BLOC PM'!$K38&gt;synthèse!CF$14,'BLOC PM'!$K38&lt;synthèse!CF$14+0.1),1,0)</f>
        <v>0</v>
      </c>
      <c r="CG48" s="148">
        <f>IF(AND('BLOC PM'!$K38&gt;synthèse!CG$14,'BLOC PM'!$K38&lt;synthèse!CG$14+0.1),1,0)</f>
        <v>0</v>
      </c>
      <c r="CH48" s="148">
        <f>IF(AND('BLOC PM'!$K38&gt;synthèse!CH$14,'BLOC PM'!$K38&lt;synthèse!CH$14+0.1),1,0)</f>
        <v>0</v>
      </c>
      <c r="CI48" s="148">
        <f>IF(AND('BLOC PM'!$K38&gt;synthèse!CI$14,'BLOC PM'!$K38&lt;synthèse!CI$14+0.1),1,0)</f>
        <v>0</v>
      </c>
      <c r="CJ48" s="148">
        <f>IF(AND('BLOC PM'!$K38&gt;synthèse!CJ$14,'BLOC PM'!$K38&lt;synthèse!CJ$14+0.1),1,0)</f>
        <v>0</v>
      </c>
      <c r="CK48" s="148">
        <f>IF(AND('BLOC PM'!$K38&gt;synthèse!CK$14,'BLOC PM'!$K38&lt;synthèse!CK$14+0.1),1,0)</f>
        <v>0</v>
      </c>
      <c r="CM48" s="2">
        <f t="shared" si="66"/>
        <v>0</v>
      </c>
      <c r="CN48" s="2">
        <f t="shared" si="67"/>
        <v>0</v>
      </c>
      <c r="CO48" s="2">
        <f t="shared" si="68"/>
        <v>0</v>
      </c>
      <c r="CP48" s="2">
        <f t="shared" si="69"/>
        <v>0</v>
      </c>
      <c r="CQ48" s="2">
        <f t="shared" si="70"/>
        <v>0</v>
      </c>
      <c r="CR48" s="2">
        <f t="shared" si="71"/>
        <v>0</v>
      </c>
      <c r="CS48" s="2">
        <f t="shared" si="72"/>
        <v>0</v>
      </c>
      <c r="CT48" s="2">
        <f t="shared" si="73"/>
        <v>0</v>
      </c>
      <c r="CU48" s="2">
        <f t="shared" si="74"/>
        <v>0</v>
      </c>
      <c r="CV48" s="2">
        <f t="shared" si="75"/>
        <v>0</v>
      </c>
      <c r="CW48" s="2">
        <f t="shared" si="76"/>
        <v>0</v>
      </c>
      <c r="CX48" s="2">
        <f t="shared" si="77"/>
        <v>0</v>
      </c>
      <c r="CY48" s="2">
        <f t="shared" si="78"/>
        <v>0</v>
      </c>
      <c r="CZ48" s="2">
        <f t="shared" si="79"/>
        <v>0</v>
      </c>
      <c r="DA48" s="2">
        <f t="shared" si="80"/>
        <v>0</v>
      </c>
      <c r="DB48" s="2">
        <f t="shared" si="81"/>
        <v>0</v>
      </c>
      <c r="DC48" s="2">
        <f t="shared" si="82"/>
        <v>0</v>
      </c>
      <c r="DD48" s="2">
        <f t="shared" si="83"/>
        <v>0</v>
      </c>
      <c r="DE48" s="2">
        <f t="shared" si="84"/>
        <v>0</v>
      </c>
      <c r="DF48" s="2">
        <f t="shared" si="85"/>
        <v>0</v>
      </c>
      <c r="DG48" s="2">
        <f t="shared" si="86"/>
        <v>0</v>
      </c>
      <c r="DH48" s="2">
        <f t="shared" si="87"/>
        <v>0</v>
      </c>
      <c r="DI48" s="2">
        <f t="shared" si="88"/>
        <v>0</v>
      </c>
      <c r="DJ48" s="2">
        <f t="shared" si="89"/>
        <v>0</v>
      </c>
      <c r="DK48" s="2">
        <f t="shared" si="90"/>
        <v>0</v>
      </c>
      <c r="DL48" s="2">
        <f t="shared" si="91"/>
        <v>0</v>
      </c>
      <c r="DM48" s="2">
        <f t="shared" si="92"/>
        <v>0</v>
      </c>
      <c r="DN48" s="2">
        <f t="shared" si="93"/>
        <v>0</v>
      </c>
      <c r="DO48" s="2">
        <f t="shared" si="94"/>
        <v>0</v>
      </c>
      <c r="DP48" s="2">
        <f t="shared" si="95"/>
        <v>0</v>
      </c>
      <c r="DQ48" s="2">
        <f t="shared" si="96"/>
        <v>0</v>
      </c>
      <c r="DR48" s="2">
        <f t="shared" si="97"/>
        <v>0</v>
      </c>
      <c r="DS48" s="2">
        <f t="shared" si="98"/>
        <v>0</v>
      </c>
      <c r="DT48" s="2">
        <f t="shared" si="99"/>
        <v>0</v>
      </c>
      <c r="DU48" s="2">
        <f t="shared" si="100"/>
        <v>0</v>
      </c>
      <c r="DV48" s="2">
        <f t="shared" si="101"/>
        <v>0</v>
      </c>
      <c r="DW48" s="2">
        <f t="shared" si="102"/>
        <v>0</v>
      </c>
      <c r="DX48" s="2">
        <f t="shared" si="103"/>
        <v>0</v>
      </c>
      <c r="DY48" s="2">
        <f t="shared" si="104"/>
        <v>0</v>
      </c>
      <c r="DZ48" s="2">
        <f t="shared" si="105"/>
        <v>0</v>
      </c>
      <c r="EA48" s="2">
        <f t="shared" si="106"/>
        <v>0</v>
      </c>
      <c r="EB48" s="2">
        <f t="shared" si="107"/>
        <v>0</v>
      </c>
      <c r="EC48" s="2">
        <f t="shared" si="108"/>
        <v>0</v>
      </c>
      <c r="ED48" s="2">
        <f t="shared" si="109"/>
        <v>0</v>
      </c>
      <c r="EE48" s="2">
        <f t="shared" si="110"/>
        <v>0</v>
      </c>
      <c r="EF48" s="2">
        <f t="shared" si="111"/>
        <v>0</v>
      </c>
      <c r="EG48" s="2">
        <f t="shared" si="112"/>
        <v>0</v>
      </c>
      <c r="EH48" s="2">
        <f t="shared" si="113"/>
        <v>0</v>
      </c>
      <c r="EI48" s="2">
        <f t="shared" si="113"/>
        <v>0</v>
      </c>
      <c r="EJ48" s="2">
        <f t="shared" si="113"/>
        <v>0</v>
      </c>
      <c r="EK48" s="2">
        <f t="shared" si="113"/>
        <v>0</v>
      </c>
      <c r="EL48" s="2">
        <f t="shared" si="113"/>
        <v>0</v>
      </c>
      <c r="EM48" s="2">
        <f t="shared" si="113"/>
        <v>0</v>
      </c>
      <c r="EN48" s="2">
        <f t="shared" si="113"/>
        <v>0</v>
      </c>
      <c r="EO48" s="2">
        <f t="shared" si="113"/>
        <v>0</v>
      </c>
      <c r="EP48" s="2">
        <f t="shared" si="113"/>
        <v>0</v>
      </c>
      <c r="ES48" s="253"/>
      <c r="ET48" s="253"/>
      <c r="EU48" s="261"/>
      <c r="EV48" s="262"/>
      <c r="EW48" s="272"/>
      <c r="EX48" s="262"/>
      <c r="EY48" s="253"/>
      <c r="EZ48" s="7"/>
    </row>
    <row r="49" spans="1:156" ht="16.5" x14ac:dyDescent="0.25">
      <c r="A49" s="78" t="str">
        <f>CONCATENATE(FIXED(AI14,1)," - ",FIXED(AI14+0.1,1))</f>
        <v>0,1 - 0,2</v>
      </c>
      <c r="B49" s="126"/>
      <c r="C49" s="179" t="str">
        <f>IF(AI154&gt;0,AI155/AI154,"")</f>
        <v/>
      </c>
      <c r="D49" s="150" t="str">
        <f>IF(AI154&gt;0,AI154,"")</f>
        <v/>
      </c>
      <c r="E49" s="150" t="str">
        <f>IF(AI148&gt;0,AI151/AI148,"")</f>
        <v/>
      </c>
      <c r="F49" s="179" t="str">
        <f>IF(CN149&gt;0,CN150/CN149,"")</f>
        <v/>
      </c>
      <c r="G49" s="150" t="str">
        <f>IF(CN149&gt;0,CN149,"")</f>
        <v/>
      </c>
      <c r="H49" s="79" t="str">
        <f>IF(CN154&gt;0,CN155/CN154,"")</f>
        <v/>
      </c>
      <c r="I49" s="150" t="str">
        <f>IF(CN154&gt;0,CN154,"")</f>
        <v/>
      </c>
      <c r="J49" s="109"/>
      <c r="K49" s="61"/>
      <c r="L49" s="66"/>
      <c r="M49" s="9" t="str">
        <f>IF('BLOC PM'!A39&lt;&gt;"",'BLOC PM'!A39,"")</f>
        <v/>
      </c>
      <c r="N49" s="9">
        <f>IF(AND('BLOC PM'!A39&lt;&gt;"",'BLOC PM'!N39&lt;&gt;"*Non mis en vente"),1,0)</f>
        <v>0</v>
      </c>
      <c r="O49" s="9">
        <f>IF(OR('BLOC PM'!E39="CR",'BLOC PM'!E39="CE"),1,0)</f>
        <v>0</v>
      </c>
      <c r="P49" s="9">
        <f>IF(AND('BLOC PM'!N39&lt;&gt;"*RETIRE",'BLOC PM'!N39&lt;&gt;"*PAS D'OFFRE",'BLOC PM'!N39&lt;&gt;""),1,0)</f>
        <v>0</v>
      </c>
      <c r="Q49" s="10">
        <f>'BLOC PM'!I39</f>
        <v>0</v>
      </c>
      <c r="R49" s="10">
        <f t="shared" si="117"/>
        <v>0</v>
      </c>
      <c r="S49" s="10">
        <f>'BLOC PM'!L39</f>
        <v>0</v>
      </c>
      <c r="T49" s="10">
        <f t="shared" si="118"/>
        <v>0</v>
      </c>
      <c r="U49" s="10">
        <f>'BLOC PM'!O39</f>
        <v>0</v>
      </c>
      <c r="V49" s="10">
        <f t="shared" si="119"/>
        <v>0</v>
      </c>
      <c r="W49" s="10">
        <f>'BLOC PM'!B39</f>
        <v>0</v>
      </c>
      <c r="X49" s="7"/>
      <c r="Y49" s="2">
        <f>+'UP PM'!A40</f>
        <v>0</v>
      </c>
      <c r="Z49" s="2">
        <f>IF(AND('UP PM'!A40&lt;&gt;"",'UP PM'!N40&lt;&gt;"*Non mis en vente"),1,0)</f>
        <v>0</v>
      </c>
      <c r="AA49" s="2">
        <f>IF(AND('UP PM'!N40&lt;&gt;"*RETIRE",'UP PM'!N40&lt;&gt;"*PAS D'OFFRE",'UP PM'!N40&lt;&gt;""),1,0)</f>
        <v>0</v>
      </c>
      <c r="AB49" s="10">
        <f>+'UP PM'!G40</f>
        <v>0</v>
      </c>
      <c r="AC49" s="2">
        <f t="shared" si="5"/>
        <v>0</v>
      </c>
      <c r="AD49" s="2">
        <f>'UP PM'!B40</f>
        <v>0</v>
      </c>
      <c r="AE49" s="7"/>
      <c r="AF49" s="154"/>
      <c r="AG49" s="9" t="str">
        <f>IF('BLOC PM'!A39&lt;&gt;"",'BLOC PM'!A39,"")</f>
        <v/>
      </c>
      <c r="AH49" s="148">
        <f>IF(AND('BLOC PM'!$K39&gt;synthèse!AH$14,'BLOC PM'!$K39&lt;synthèse!AH$14+0.1),1,0)</f>
        <v>0</v>
      </c>
      <c r="AI49" s="148">
        <f>IF(AND('BLOC PM'!$K39&gt;synthèse!AI$14,'BLOC PM'!$K39&lt;synthèse!AI$14+0.1),1,0)</f>
        <v>0</v>
      </c>
      <c r="AJ49" s="148">
        <f>IF(AND('BLOC PM'!$K39&gt;synthèse!AJ$14,'BLOC PM'!$K39&lt;synthèse!AJ$14+0.1),1,0)</f>
        <v>0</v>
      </c>
      <c r="AK49" s="148">
        <f>IF(AND('BLOC PM'!$K39&gt;synthèse!AK$14,'BLOC PM'!$K39&lt;synthèse!AK$14+0.1),1,0)</f>
        <v>0</v>
      </c>
      <c r="AL49" s="148">
        <f>IF(AND('BLOC PM'!$K39&gt;synthèse!AL$14,'BLOC PM'!$K39&lt;synthèse!AL$14+0.1),1,0)</f>
        <v>0</v>
      </c>
      <c r="AM49" s="148">
        <f>IF(AND('BLOC PM'!$K39&gt;synthèse!AM$14,'BLOC PM'!$K39&lt;synthèse!AM$14+0.1),1,0)</f>
        <v>0</v>
      </c>
      <c r="AN49" s="148">
        <f>IF(AND('BLOC PM'!$K39&gt;synthèse!AN$14,'BLOC PM'!$K39&lt;synthèse!AN$14+0.1),1,0)</f>
        <v>0</v>
      </c>
      <c r="AO49" s="148">
        <f>IF(AND('BLOC PM'!$K39&gt;synthèse!AO$14,'BLOC PM'!$K39&lt;synthèse!AO$14+0.1),1,0)</f>
        <v>0</v>
      </c>
      <c r="AP49" s="148">
        <f>IF(AND('BLOC PM'!$K39&gt;synthèse!AP$14,'BLOC PM'!$K39&lt;synthèse!AP$14+0.1),1,0)</f>
        <v>0</v>
      </c>
      <c r="AQ49" s="148">
        <f>IF(AND('BLOC PM'!$K39&gt;synthèse!AQ$14,'BLOC PM'!$K39&lt;synthèse!AQ$14+0.1),1,0)</f>
        <v>0</v>
      </c>
      <c r="AR49" s="148">
        <f>IF(AND('BLOC PM'!$K39&gt;synthèse!AR$14,'BLOC PM'!$K39&lt;synthèse!AR$14+0.1),1,0)</f>
        <v>0</v>
      </c>
      <c r="AS49" s="148">
        <f>IF(AND('BLOC PM'!$K39&gt;synthèse!AS$14,'BLOC PM'!$K39&lt;synthèse!AS$14+0.1),1,0)</f>
        <v>0</v>
      </c>
      <c r="AT49" s="148">
        <f>IF(AND('BLOC PM'!$K39&gt;synthèse!AT$14,'BLOC PM'!$K39&lt;synthèse!AT$14+0.1),1,0)</f>
        <v>0</v>
      </c>
      <c r="AU49" s="148">
        <f>IF(AND('BLOC PM'!$K39&gt;synthèse!AU$14,'BLOC PM'!$K39&lt;synthèse!AU$14+0.1),1,0)</f>
        <v>0</v>
      </c>
      <c r="AV49" s="148">
        <f>IF(AND('BLOC PM'!$K39&gt;synthèse!AV$14,'BLOC PM'!$K39&lt;synthèse!AV$14+0.1),1,0)</f>
        <v>0</v>
      </c>
      <c r="AW49" s="148">
        <f>IF(AND('BLOC PM'!$K39&gt;synthèse!AW$14,'BLOC PM'!$K39&lt;synthèse!AW$14+0.1),1,0)</f>
        <v>0</v>
      </c>
      <c r="AX49" s="148">
        <f>IF(AND('BLOC PM'!$K39&gt;synthèse!AX$14,'BLOC PM'!$K39&lt;synthèse!AX$14+0.1),1,0)</f>
        <v>0</v>
      </c>
      <c r="AY49" s="148">
        <f>IF(AND('BLOC PM'!$K39&gt;synthèse!AY$14,'BLOC PM'!$K39&lt;synthèse!AY$14+0.1),1,0)</f>
        <v>0</v>
      </c>
      <c r="AZ49" s="148">
        <f>IF(AND('BLOC PM'!$K39&gt;synthèse!AZ$14,'BLOC PM'!$K39&lt;synthèse!AZ$14+0.1),1,0)</f>
        <v>0</v>
      </c>
      <c r="BA49" s="148">
        <f>IF(AND('BLOC PM'!$K39&gt;synthèse!BA$14,'BLOC PM'!$K39&lt;synthèse!BA$14+0.1),1,0)</f>
        <v>0</v>
      </c>
      <c r="BB49" s="148">
        <f>IF(AND('BLOC PM'!$K39&gt;synthèse!BB$14,'BLOC PM'!$K39&lt;synthèse!BB$14+0.1),1,0)</f>
        <v>0</v>
      </c>
      <c r="BC49" s="148">
        <f>IF(AND('BLOC PM'!$K39&gt;synthèse!BC$14,'BLOC PM'!$K39&lt;synthèse!BC$14+0.1),1,0)</f>
        <v>0</v>
      </c>
      <c r="BD49" s="148">
        <f>IF(AND('BLOC PM'!$K39&gt;synthèse!BD$14,'BLOC PM'!$K39&lt;synthèse!BD$14+0.1),1,0)</f>
        <v>0</v>
      </c>
      <c r="BE49" s="148">
        <f>IF(AND('BLOC PM'!$K39&gt;synthèse!BE$14,'BLOC PM'!$K39&lt;synthèse!BE$14+0.1),1,0)</f>
        <v>0</v>
      </c>
      <c r="BF49" s="148">
        <f>IF(AND('BLOC PM'!$K39&gt;synthèse!BF$14,'BLOC PM'!$K39&lt;synthèse!BF$14+0.1),1,0)</f>
        <v>0</v>
      </c>
      <c r="BG49" s="148">
        <f>IF(AND('BLOC PM'!$K39&gt;synthèse!BG$14,'BLOC PM'!$K39&lt;synthèse!BG$14+0.1),1,0)</f>
        <v>0</v>
      </c>
      <c r="BH49" s="148">
        <f>IF(AND('BLOC PM'!$K39&gt;synthèse!BH$14,'BLOC PM'!$K39&lt;synthèse!BH$14+0.1),1,0)</f>
        <v>0</v>
      </c>
      <c r="BI49" s="148">
        <f>IF(AND('BLOC PM'!$K39&gt;synthèse!BI$14,'BLOC PM'!$K39&lt;synthèse!BI$14+0.1),1,0)</f>
        <v>0</v>
      </c>
      <c r="BJ49" s="148">
        <f>IF(AND('BLOC PM'!$K39&gt;synthèse!BJ$14,'BLOC PM'!$K39&lt;synthèse!BJ$14+0.1),1,0)</f>
        <v>0</v>
      </c>
      <c r="BK49" s="148">
        <f>IF(AND('BLOC PM'!$K39&gt;synthèse!BK$14,'BLOC PM'!$K39&lt;synthèse!BK$14+0.1),1,0)</f>
        <v>0</v>
      </c>
      <c r="BL49" s="148">
        <f>IF(AND('BLOC PM'!$K39&gt;synthèse!BL$14,'BLOC PM'!$K39&lt;synthèse!BL$14+0.1),1,0)</f>
        <v>0</v>
      </c>
      <c r="BM49" s="148">
        <f>IF(AND('BLOC PM'!$K39&gt;synthèse!BM$14,'BLOC PM'!$K39&lt;synthèse!BM$14+0.1),1,0)</f>
        <v>0</v>
      </c>
      <c r="BN49" s="148">
        <f>IF(AND('BLOC PM'!$K39&gt;synthèse!BN$14,'BLOC PM'!$K39&lt;synthèse!BN$14+0.1),1,0)</f>
        <v>0</v>
      </c>
      <c r="BO49" s="148">
        <f>IF(AND('BLOC PM'!$K39&gt;synthèse!BO$14,'BLOC PM'!$K39&lt;synthèse!BO$14+0.1),1,0)</f>
        <v>0</v>
      </c>
      <c r="BP49" s="148">
        <f>IF(AND('BLOC PM'!$K39&gt;synthèse!BP$14,'BLOC PM'!$K39&lt;synthèse!BP$14+0.1),1,0)</f>
        <v>0</v>
      </c>
      <c r="BQ49" s="148">
        <f>IF(AND('BLOC PM'!$K39&gt;synthèse!BQ$14,'BLOC PM'!$K39&lt;synthèse!BQ$14+0.1),1,0)</f>
        <v>0</v>
      </c>
      <c r="BR49" s="148">
        <f>IF(AND('BLOC PM'!$K39&gt;synthèse!BR$14,'BLOC PM'!$K39&lt;synthèse!BR$14+0.1),1,0)</f>
        <v>0</v>
      </c>
      <c r="BS49" s="148">
        <f>IF(AND('BLOC PM'!$K39&gt;synthèse!BS$14,'BLOC PM'!$K39&lt;synthèse!BS$14+0.1),1,0)</f>
        <v>0</v>
      </c>
      <c r="BT49" s="148">
        <f>IF(AND('BLOC PM'!$K39&gt;synthèse!BT$14,'BLOC PM'!$K39&lt;synthèse!BT$14+0.1),1,0)</f>
        <v>0</v>
      </c>
      <c r="BU49" s="148">
        <f>IF(AND('BLOC PM'!$K39&gt;synthèse!BU$14,'BLOC PM'!$K39&lt;synthèse!BU$14+0.1),1,0)</f>
        <v>0</v>
      </c>
      <c r="BV49" s="148">
        <f>IF(AND('BLOC PM'!$K39&gt;synthèse!BV$14,'BLOC PM'!$K39&lt;synthèse!BV$14+0.1),1,0)</f>
        <v>0</v>
      </c>
      <c r="BW49" s="148">
        <f>IF(AND('BLOC PM'!$K39&gt;synthèse!BW$14,'BLOC PM'!$K39&lt;synthèse!BW$14+0.1),1,0)</f>
        <v>0</v>
      </c>
      <c r="BX49" s="148">
        <f>IF(AND('BLOC PM'!$K39&gt;synthèse!BX$14,'BLOC PM'!$K39&lt;synthèse!BX$14+0.1),1,0)</f>
        <v>0</v>
      </c>
      <c r="BY49" s="148">
        <f>IF(AND('BLOC PM'!$K39&gt;synthèse!BY$14,'BLOC PM'!$K39&lt;synthèse!BY$14+0.1),1,0)</f>
        <v>0</v>
      </c>
      <c r="BZ49" s="148">
        <f>IF(AND('BLOC PM'!$K39&gt;synthèse!BZ$14,'BLOC PM'!$K39&lt;synthèse!BZ$14+0.1),1,0)</f>
        <v>0</v>
      </c>
      <c r="CA49" s="148">
        <f>IF(AND('BLOC PM'!$K39&gt;synthèse!CA$14,'BLOC PM'!$K39&lt;synthèse!CA$14+0.1),1,0)</f>
        <v>0</v>
      </c>
      <c r="CB49" s="148">
        <f>IF(AND('BLOC PM'!$K39&gt;synthèse!CB$14,'BLOC PM'!$K39&lt;synthèse!CB$14+0.1),1,0)</f>
        <v>0</v>
      </c>
      <c r="CC49" s="148">
        <f>IF(AND('BLOC PM'!$K39&gt;synthèse!CC$14,'BLOC PM'!$K39&lt;synthèse!CC$14+0.1),1,0)</f>
        <v>0</v>
      </c>
      <c r="CD49" s="148">
        <f>IF(AND('BLOC PM'!$K39&gt;synthèse!CD$14,'BLOC PM'!$K39&lt;synthèse!CD$14+0.1),1,0)</f>
        <v>0</v>
      </c>
      <c r="CE49" s="148">
        <f>IF(AND('BLOC PM'!$K39&gt;synthèse!CE$14,'BLOC PM'!$K39&lt;synthèse!CE$14+0.1),1,0)</f>
        <v>0</v>
      </c>
      <c r="CF49" s="148">
        <f>IF(AND('BLOC PM'!$K39&gt;synthèse!CF$14,'BLOC PM'!$K39&lt;synthèse!CF$14+0.1),1,0)</f>
        <v>0</v>
      </c>
      <c r="CG49" s="148">
        <f>IF(AND('BLOC PM'!$K39&gt;synthèse!CG$14,'BLOC PM'!$K39&lt;synthèse!CG$14+0.1),1,0)</f>
        <v>0</v>
      </c>
      <c r="CH49" s="148">
        <f>IF(AND('BLOC PM'!$K39&gt;synthèse!CH$14,'BLOC PM'!$K39&lt;synthèse!CH$14+0.1),1,0)</f>
        <v>0</v>
      </c>
      <c r="CI49" s="148">
        <f>IF(AND('BLOC PM'!$K39&gt;synthèse!CI$14,'BLOC PM'!$K39&lt;synthèse!CI$14+0.1),1,0)</f>
        <v>0</v>
      </c>
      <c r="CJ49" s="148">
        <f>IF(AND('BLOC PM'!$K39&gt;synthèse!CJ$14,'BLOC PM'!$K39&lt;synthèse!CJ$14+0.1),1,0)</f>
        <v>0</v>
      </c>
      <c r="CK49" s="148">
        <f>IF(AND('BLOC PM'!$K39&gt;synthèse!CK$14,'BLOC PM'!$K39&lt;synthèse!CK$14+0.1),1,0)</f>
        <v>0</v>
      </c>
      <c r="CM49" s="2">
        <f t="shared" si="66"/>
        <v>0</v>
      </c>
      <c r="CN49" s="2">
        <f t="shared" si="67"/>
        <v>0</v>
      </c>
      <c r="CO49" s="2">
        <f t="shared" si="68"/>
        <v>0</v>
      </c>
      <c r="CP49" s="2">
        <f t="shared" si="69"/>
        <v>0</v>
      </c>
      <c r="CQ49" s="2">
        <f t="shared" si="70"/>
        <v>0</v>
      </c>
      <c r="CR49" s="2">
        <f t="shared" si="71"/>
        <v>0</v>
      </c>
      <c r="CS49" s="2">
        <f t="shared" si="72"/>
        <v>0</v>
      </c>
      <c r="CT49" s="2">
        <f t="shared" si="73"/>
        <v>0</v>
      </c>
      <c r="CU49" s="2">
        <f t="shared" si="74"/>
        <v>0</v>
      </c>
      <c r="CV49" s="2">
        <f t="shared" si="75"/>
        <v>0</v>
      </c>
      <c r="CW49" s="2">
        <f t="shared" si="76"/>
        <v>0</v>
      </c>
      <c r="CX49" s="2">
        <f t="shared" si="77"/>
        <v>0</v>
      </c>
      <c r="CY49" s="2">
        <f t="shared" si="78"/>
        <v>0</v>
      </c>
      <c r="CZ49" s="2">
        <f t="shared" si="79"/>
        <v>0</v>
      </c>
      <c r="DA49" s="2">
        <f t="shared" si="80"/>
        <v>0</v>
      </c>
      <c r="DB49" s="2">
        <f t="shared" si="81"/>
        <v>0</v>
      </c>
      <c r="DC49" s="2">
        <f t="shared" si="82"/>
        <v>0</v>
      </c>
      <c r="DD49" s="2">
        <f t="shared" si="83"/>
        <v>0</v>
      </c>
      <c r="DE49" s="2">
        <f t="shared" si="84"/>
        <v>0</v>
      </c>
      <c r="DF49" s="2">
        <f t="shared" si="85"/>
        <v>0</v>
      </c>
      <c r="DG49" s="2">
        <f t="shared" si="86"/>
        <v>0</v>
      </c>
      <c r="DH49" s="2">
        <f t="shared" si="87"/>
        <v>0</v>
      </c>
      <c r="DI49" s="2">
        <f t="shared" si="88"/>
        <v>0</v>
      </c>
      <c r="DJ49" s="2">
        <f t="shared" si="89"/>
        <v>0</v>
      </c>
      <c r="DK49" s="2">
        <f t="shared" si="90"/>
        <v>0</v>
      </c>
      <c r="DL49" s="2">
        <f t="shared" si="91"/>
        <v>0</v>
      </c>
      <c r="DM49" s="2">
        <f t="shared" si="92"/>
        <v>0</v>
      </c>
      <c r="DN49" s="2">
        <f t="shared" si="93"/>
        <v>0</v>
      </c>
      <c r="DO49" s="2">
        <f t="shared" si="94"/>
        <v>0</v>
      </c>
      <c r="DP49" s="2">
        <f t="shared" si="95"/>
        <v>0</v>
      </c>
      <c r="DQ49" s="2">
        <f t="shared" si="96"/>
        <v>0</v>
      </c>
      <c r="DR49" s="2">
        <f t="shared" si="97"/>
        <v>0</v>
      </c>
      <c r="DS49" s="2">
        <f t="shared" si="98"/>
        <v>0</v>
      </c>
      <c r="DT49" s="2">
        <f t="shared" si="99"/>
        <v>0</v>
      </c>
      <c r="DU49" s="2">
        <f t="shared" si="100"/>
        <v>0</v>
      </c>
      <c r="DV49" s="2">
        <f t="shared" si="101"/>
        <v>0</v>
      </c>
      <c r="DW49" s="2">
        <f t="shared" si="102"/>
        <v>0</v>
      </c>
      <c r="DX49" s="2">
        <f t="shared" si="103"/>
        <v>0</v>
      </c>
      <c r="DY49" s="2">
        <f t="shared" si="104"/>
        <v>0</v>
      </c>
      <c r="DZ49" s="2">
        <f t="shared" si="105"/>
        <v>0</v>
      </c>
      <c r="EA49" s="2">
        <f t="shared" si="106"/>
        <v>0</v>
      </c>
      <c r="EB49" s="2">
        <f t="shared" si="107"/>
        <v>0</v>
      </c>
      <c r="EC49" s="2">
        <f t="shared" si="108"/>
        <v>0</v>
      </c>
      <c r="ED49" s="2">
        <f t="shared" si="109"/>
        <v>0</v>
      </c>
      <c r="EE49" s="2">
        <f t="shared" si="110"/>
        <v>0</v>
      </c>
      <c r="EF49" s="2">
        <f t="shared" si="111"/>
        <v>0</v>
      </c>
      <c r="EG49" s="2">
        <f t="shared" si="112"/>
        <v>0</v>
      </c>
      <c r="EH49" s="2">
        <f t="shared" si="113"/>
        <v>0</v>
      </c>
      <c r="EI49" s="2">
        <f t="shared" si="113"/>
        <v>0</v>
      </c>
      <c r="EJ49" s="2">
        <f t="shared" si="113"/>
        <v>0</v>
      </c>
      <c r="EK49" s="2">
        <f t="shared" si="113"/>
        <v>0</v>
      </c>
      <c r="EL49" s="2">
        <f t="shared" si="113"/>
        <v>0</v>
      </c>
      <c r="EM49" s="2">
        <f t="shared" si="113"/>
        <v>0</v>
      </c>
      <c r="EN49" s="2">
        <f t="shared" si="113"/>
        <v>0</v>
      </c>
      <c r="EO49" s="2">
        <f t="shared" si="113"/>
        <v>0</v>
      </c>
      <c r="EP49" s="2">
        <f t="shared" si="113"/>
        <v>0</v>
      </c>
      <c r="ES49" s="243"/>
      <c r="ET49" s="253"/>
      <c r="EU49" s="261"/>
      <c r="EV49" s="262"/>
      <c r="EW49" s="272"/>
      <c r="EX49" s="262"/>
      <c r="EY49" s="253"/>
      <c r="EZ49" s="7"/>
    </row>
    <row r="50" spans="1:156" ht="16.5" x14ac:dyDescent="0.25">
      <c r="A50" s="78" t="str">
        <f>CONCATENATE(FIXED(AJ14,1)," - ",FIXED(AJ14+0.1,1))</f>
        <v>0,2 - 0,3</v>
      </c>
      <c r="B50" s="126"/>
      <c r="C50" s="179" t="str">
        <f>IF(AJ154&gt;0,AJ155/AJ154,"")</f>
        <v/>
      </c>
      <c r="D50" s="150" t="str">
        <f>IF(AJ154&gt;0,AJ154,"")</f>
        <v/>
      </c>
      <c r="E50" s="150" t="str">
        <f>IF(AJ148&gt;0,AJ151/AJ148,"")</f>
        <v/>
      </c>
      <c r="F50" s="179" t="str">
        <f>IF(CO149&gt;0,CO150/CO149,"")</f>
        <v/>
      </c>
      <c r="G50" s="150" t="str">
        <f>IF(CO149&gt;0,CO149,"")</f>
        <v/>
      </c>
      <c r="H50" s="79" t="str">
        <f>IF(CO154&gt;0,CO155/CO154,"")</f>
        <v/>
      </c>
      <c r="I50" s="150" t="str">
        <f>IF(CO154&gt;0,CO154,"")</f>
        <v/>
      </c>
      <c r="J50" s="109"/>
      <c r="K50" s="61"/>
      <c r="L50" s="66"/>
      <c r="M50" s="9" t="str">
        <f>IF('BLOC PM'!A40&lt;&gt;"",'BLOC PM'!A40,"")</f>
        <v/>
      </c>
      <c r="N50" s="9">
        <f>IF(AND('BLOC PM'!A40&lt;&gt;"",'BLOC PM'!N40&lt;&gt;"*Non mis en vente"),1,0)</f>
        <v>0</v>
      </c>
      <c r="O50" s="9">
        <f>IF(OR('BLOC PM'!E40="CR",'BLOC PM'!E40="CE"),1,0)</f>
        <v>0</v>
      </c>
      <c r="P50" s="9">
        <f>IF(AND('BLOC PM'!N40&lt;&gt;"*RETIRE",'BLOC PM'!N40&lt;&gt;"*PAS D'OFFRE",'BLOC PM'!N40&lt;&gt;""),1,0)</f>
        <v>0</v>
      </c>
      <c r="Q50" s="10">
        <f>'BLOC PM'!I40</f>
        <v>0</v>
      </c>
      <c r="R50" s="10">
        <f t="shared" si="117"/>
        <v>0</v>
      </c>
      <c r="S50" s="10">
        <f>'BLOC PM'!L40</f>
        <v>0</v>
      </c>
      <c r="T50" s="10">
        <f t="shared" si="118"/>
        <v>0</v>
      </c>
      <c r="U50" s="10">
        <f>'BLOC PM'!O40</f>
        <v>0</v>
      </c>
      <c r="V50" s="10">
        <f t="shared" si="119"/>
        <v>0</v>
      </c>
      <c r="W50" s="10">
        <f>'BLOC PM'!B40</f>
        <v>0</v>
      </c>
      <c r="X50" s="7"/>
      <c r="Y50" s="2">
        <f>+'UP PM'!A41</f>
        <v>0</v>
      </c>
      <c r="Z50" s="2">
        <f>IF(AND('UP PM'!A41&lt;&gt;"",'UP PM'!N41&lt;&gt;"*Non mis en vente"),1,0)</f>
        <v>0</v>
      </c>
      <c r="AA50" s="2">
        <f>IF(AND('UP PM'!N41&lt;&gt;"*RETIRE",'UP PM'!N41&lt;&gt;"*PAS D'OFFRE",'UP PM'!N41&lt;&gt;""),1,0)</f>
        <v>0</v>
      </c>
      <c r="AB50" s="10">
        <f>+'UP PM'!G41</f>
        <v>0</v>
      </c>
      <c r="AC50" s="2">
        <f t="shared" si="5"/>
        <v>0</v>
      </c>
      <c r="AD50" s="2">
        <f>'UP PM'!B41</f>
        <v>0</v>
      </c>
      <c r="AE50" s="7"/>
      <c r="AF50" s="154"/>
      <c r="AG50" s="9" t="str">
        <f>IF('BLOC PM'!A40&lt;&gt;"",'BLOC PM'!A40,"")</f>
        <v/>
      </c>
      <c r="AH50" s="148">
        <f>IF(AND('BLOC PM'!$K40&gt;synthèse!AH$14,'BLOC PM'!$K40&lt;synthèse!AH$14+0.1),1,0)</f>
        <v>0</v>
      </c>
      <c r="AI50" s="148">
        <f>IF(AND('BLOC PM'!$K40&gt;synthèse!AI$14,'BLOC PM'!$K40&lt;synthèse!AI$14+0.1),1,0)</f>
        <v>0</v>
      </c>
      <c r="AJ50" s="148">
        <f>IF(AND('BLOC PM'!$K40&gt;synthèse!AJ$14,'BLOC PM'!$K40&lt;synthèse!AJ$14+0.1),1,0)</f>
        <v>0</v>
      </c>
      <c r="AK50" s="148">
        <f>IF(AND('BLOC PM'!$K40&gt;synthèse!AK$14,'BLOC PM'!$K40&lt;synthèse!AK$14+0.1),1,0)</f>
        <v>0</v>
      </c>
      <c r="AL50" s="148">
        <f>IF(AND('BLOC PM'!$K40&gt;synthèse!AL$14,'BLOC PM'!$K40&lt;synthèse!AL$14+0.1),1,0)</f>
        <v>0</v>
      </c>
      <c r="AM50" s="148">
        <f>IF(AND('BLOC PM'!$K40&gt;synthèse!AM$14,'BLOC PM'!$K40&lt;synthèse!AM$14+0.1),1,0)</f>
        <v>0</v>
      </c>
      <c r="AN50" s="148">
        <f>IF(AND('BLOC PM'!$K40&gt;synthèse!AN$14,'BLOC PM'!$K40&lt;synthèse!AN$14+0.1),1,0)</f>
        <v>0</v>
      </c>
      <c r="AO50" s="148">
        <f>IF(AND('BLOC PM'!$K40&gt;synthèse!AO$14,'BLOC PM'!$K40&lt;synthèse!AO$14+0.1),1,0)</f>
        <v>0</v>
      </c>
      <c r="AP50" s="148">
        <f>IF(AND('BLOC PM'!$K40&gt;synthèse!AP$14,'BLOC PM'!$K40&lt;synthèse!AP$14+0.1),1,0)</f>
        <v>0</v>
      </c>
      <c r="AQ50" s="148">
        <f>IF(AND('BLOC PM'!$K40&gt;synthèse!AQ$14,'BLOC PM'!$K40&lt;synthèse!AQ$14+0.1),1,0)</f>
        <v>0</v>
      </c>
      <c r="AR50" s="148">
        <f>IF(AND('BLOC PM'!$K40&gt;synthèse!AR$14,'BLOC PM'!$K40&lt;synthèse!AR$14+0.1),1,0)</f>
        <v>0</v>
      </c>
      <c r="AS50" s="148">
        <f>IF(AND('BLOC PM'!$K40&gt;synthèse!AS$14,'BLOC PM'!$K40&lt;synthèse!AS$14+0.1),1,0)</f>
        <v>0</v>
      </c>
      <c r="AT50" s="148">
        <f>IF(AND('BLOC PM'!$K40&gt;synthèse!AT$14,'BLOC PM'!$K40&lt;synthèse!AT$14+0.1),1,0)</f>
        <v>0</v>
      </c>
      <c r="AU50" s="148">
        <f>IF(AND('BLOC PM'!$K40&gt;synthèse!AU$14,'BLOC PM'!$K40&lt;synthèse!AU$14+0.1),1,0)</f>
        <v>0</v>
      </c>
      <c r="AV50" s="148">
        <f>IF(AND('BLOC PM'!$K40&gt;synthèse!AV$14,'BLOC PM'!$K40&lt;synthèse!AV$14+0.1),1,0)</f>
        <v>0</v>
      </c>
      <c r="AW50" s="148">
        <f>IF(AND('BLOC PM'!$K40&gt;synthèse!AW$14,'BLOC PM'!$K40&lt;synthèse!AW$14+0.1),1,0)</f>
        <v>0</v>
      </c>
      <c r="AX50" s="148">
        <f>IF(AND('BLOC PM'!$K40&gt;synthèse!AX$14,'BLOC PM'!$K40&lt;synthèse!AX$14+0.1),1,0)</f>
        <v>0</v>
      </c>
      <c r="AY50" s="148">
        <f>IF(AND('BLOC PM'!$K40&gt;synthèse!AY$14,'BLOC PM'!$K40&lt;synthèse!AY$14+0.1),1,0)</f>
        <v>0</v>
      </c>
      <c r="AZ50" s="148">
        <f>IF(AND('BLOC PM'!$K40&gt;synthèse!AZ$14,'BLOC PM'!$K40&lt;synthèse!AZ$14+0.1),1,0)</f>
        <v>0</v>
      </c>
      <c r="BA50" s="148">
        <f>IF(AND('BLOC PM'!$K40&gt;synthèse!BA$14,'BLOC PM'!$K40&lt;synthèse!BA$14+0.1),1,0)</f>
        <v>0</v>
      </c>
      <c r="BB50" s="148">
        <f>IF(AND('BLOC PM'!$K40&gt;synthèse!BB$14,'BLOC PM'!$K40&lt;synthèse!BB$14+0.1),1,0)</f>
        <v>0</v>
      </c>
      <c r="BC50" s="148">
        <f>IF(AND('BLOC PM'!$K40&gt;synthèse!BC$14,'BLOC PM'!$K40&lt;synthèse!BC$14+0.1),1,0)</f>
        <v>0</v>
      </c>
      <c r="BD50" s="148">
        <f>IF(AND('BLOC PM'!$K40&gt;synthèse!BD$14,'BLOC PM'!$K40&lt;synthèse!BD$14+0.1),1,0)</f>
        <v>0</v>
      </c>
      <c r="BE50" s="148">
        <f>IF(AND('BLOC PM'!$K40&gt;synthèse!BE$14,'BLOC PM'!$K40&lt;synthèse!BE$14+0.1),1,0)</f>
        <v>0</v>
      </c>
      <c r="BF50" s="148">
        <f>IF(AND('BLOC PM'!$K40&gt;synthèse!BF$14,'BLOC PM'!$K40&lt;synthèse!BF$14+0.1),1,0)</f>
        <v>0</v>
      </c>
      <c r="BG50" s="148">
        <f>IF(AND('BLOC PM'!$K40&gt;synthèse!BG$14,'BLOC PM'!$K40&lt;synthèse!BG$14+0.1),1,0)</f>
        <v>0</v>
      </c>
      <c r="BH50" s="148">
        <f>IF(AND('BLOC PM'!$K40&gt;synthèse!BH$14,'BLOC PM'!$K40&lt;synthèse!BH$14+0.1),1,0)</f>
        <v>0</v>
      </c>
      <c r="BI50" s="148">
        <f>IF(AND('BLOC PM'!$K40&gt;synthèse!BI$14,'BLOC PM'!$K40&lt;synthèse!BI$14+0.1),1,0)</f>
        <v>0</v>
      </c>
      <c r="BJ50" s="148">
        <f>IF(AND('BLOC PM'!$K40&gt;synthèse!BJ$14,'BLOC PM'!$K40&lt;synthèse!BJ$14+0.1),1,0)</f>
        <v>0</v>
      </c>
      <c r="BK50" s="148">
        <f>IF(AND('BLOC PM'!$K40&gt;synthèse!BK$14,'BLOC PM'!$K40&lt;synthèse!BK$14+0.1),1,0)</f>
        <v>0</v>
      </c>
      <c r="BL50" s="148">
        <f>IF(AND('BLOC PM'!$K40&gt;synthèse!BL$14,'BLOC PM'!$K40&lt;synthèse!BL$14+0.1),1,0)</f>
        <v>0</v>
      </c>
      <c r="BM50" s="148">
        <f>IF(AND('BLOC PM'!$K40&gt;synthèse!BM$14,'BLOC PM'!$K40&lt;synthèse!BM$14+0.1),1,0)</f>
        <v>0</v>
      </c>
      <c r="BN50" s="148">
        <f>IF(AND('BLOC PM'!$K40&gt;synthèse!BN$14,'BLOC PM'!$K40&lt;synthèse!BN$14+0.1),1,0)</f>
        <v>0</v>
      </c>
      <c r="BO50" s="148">
        <f>IF(AND('BLOC PM'!$K40&gt;synthèse!BO$14,'BLOC PM'!$K40&lt;synthèse!BO$14+0.1),1,0)</f>
        <v>0</v>
      </c>
      <c r="BP50" s="148">
        <f>IF(AND('BLOC PM'!$K40&gt;synthèse!BP$14,'BLOC PM'!$K40&lt;synthèse!BP$14+0.1),1,0)</f>
        <v>0</v>
      </c>
      <c r="BQ50" s="148">
        <f>IF(AND('BLOC PM'!$K40&gt;synthèse!BQ$14,'BLOC PM'!$K40&lt;synthèse!BQ$14+0.1),1,0)</f>
        <v>0</v>
      </c>
      <c r="BR50" s="148">
        <f>IF(AND('BLOC PM'!$K40&gt;synthèse!BR$14,'BLOC PM'!$K40&lt;synthèse!BR$14+0.1),1,0)</f>
        <v>0</v>
      </c>
      <c r="BS50" s="148">
        <f>IF(AND('BLOC PM'!$K40&gt;synthèse!BS$14,'BLOC PM'!$K40&lt;synthèse!BS$14+0.1),1,0)</f>
        <v>0</v>
      </c>
      <c r="BT50" s="148">
        <f>IF(AND('BLOC PM'!$K40&gt;synthèse!BT$14,'BLOC PM'!$K40&lt;synthèse!BT$14+0.1),1,0)</f>
        <v>0</v>
      </c>
      <c r="BU50" s="148">
        <f>IF(AND('BLOC PM'!$K40&gt;synthèse!BU$14,'BLOC PM'!$K40&lt;synthèse!BU$14+0.1),1,0)</f>
        <v>0</v>
      </c>
      <c r="BV50" s="148">
        <f>IF(AND('BLOC PM'!$K40&gt;synthèse!BV$14,'BLOC PM'!$K40&lt;synthèse!BV$14+0.1),1,0)</f>
        <v>0</v>
      </c>
      <c r="BW50" s="148">
        <f>IF(AND('BLOC PM'!$K40&gt;synthèse!BW$14,'BLOC PM'!$K40&lt;synthèse!BW$14+0.1),1,0)</f>
        <v>0</v>
      </c>
      <c r="BX50" s="148">
        <f>IF(AND('BLOC PM'!$K40&gt;synthèse!BX$14,'BLOC PM'!$K40&lt;synthèse!BX$14+0.1),1,0)</f>
        <v>0</v>
      </c>
      <c r="BY50" s="148">
        <f>IF(AND('BLOC PM'!$K40&gt;synthèse!BY$14,'BLOC PM'!$K40&lt;synthèse!BY$14+0.1),1,0)</f>
        <v>0</v>
      </c>
      <c r="BZ50" s="148">
        <f>IF(AND('BLOC PM'!$K40&gt;synthèse!BZ$14,'BLOC PM'!$K40&lt;synthèse!BZ$14+0.1),1,0)</f>
        <v>0</v>
      </c>
      <c r="CA50" s="148">
        <f>IF(AND('BLOC PM'!$K40&gt;synthèse!CA$14,'BLOC PM'!$K40&lt;synthèse!CA$14+0.1),1,0)</f>
        <v>0</v>
      </c>
      <c r="CB50" s="148">
        <f>IF(AND('BLOC PM'!$K40&gt;synthèse!CB$14,'BLOC PM'!$K40&lt;synthèse!CB$14+0.1),1,0)</f>
        <v>0</v>
      </c>
      <c r="CC50" s="148">
        <f>IF(AND('BLOC PM'!$K40&gt;synthèse!CC$14,'BLOC PM'!$K40&lt;synthèse!CC$14+0.1),1,0)</f>
        <v>0</v>
      </c>
      <c r="CD50" s="148">
        <f>IF(AND('BLOC PM'!$K40&gt;synthèse!CD$14,'BLOC PM'!$K40&lt;synthèse!CD$14+0.1),1,0)</f>
        <v>0</v>
      </c>
      <c r="CE50" s="148">
        <f>IF(AND('BLOC PM'!$K40&gt;synthèse!CE$14,'BLOC PM'!$K40&lt;synthèse!CE$14+0.1),1,0)</f>
        <v>0</v>
      </c>
      <c r="CF50" s="148">
        <f>IF(AND('BLOC PM'!$K40&gt;synthèse!CF$14,'BLOC PM'!$K40&lt;synthèse!CF$14+0.1),1,0)</f>
        <v>0</v>
      </c>
      <c r="CG50" s="148">
        <f>IF(AND('BLOC PM'!$K40&gt;synthèse!CG$14,'BLOC PM'!$K40&lt;synthèse!CG$14+0.1),1,0)</f>
        <v>0</v>
      </c>
      <c r="CH50" s="148">
        <f>IF(AND('BLOC PM'!$K40&gt;synthèse!CH$14,'BLOC PM'!$K40&lt;synthèse!CH$14+0.1),1,0)</f>
        <v>0</v>
      </c>
      <c r="CI50" s="148">
        <f>IF(AND('BLOC PM'!$K40&gt;synthèse!CI$14,'BLOC PM'!$K40&lt;synthèse!CI$14+0.1),1,0)</f>
        <v>0</v>
      </c>
      <c r="CJ50" s="148">
        <f>IF(AND('BLOC PM'!$K40&gt;synthèse!CJ$14,'BLOC PM'!$K40&lt;synthèse!CJ$14+0.1),1,0)</f>
        <v>0</v>
      </c>
      <c r="CK50" s="148">
        <f>IF(AND('BLOC PM'!$K40&gt;synthèse!CK$14,'BLOC PM'!$K40&lt;synthèse!CK$14+0.1),1,0)</f>
        <v>0</v>
      </c>
      <c r="CM50" s="2">
        <f t="shared" si="66"/>
        <v>0</v>
      </c>
      <c r="CN50" s="2">
        <f t="shared" si="67"/>
        <v>0</v>
      </c>
      <c r="CO50" s="2">
        <f t="shared" si="68"/>
        <v>0</v>
      </c>
      <c r="CP50" s="2">
        <f t="shared" si="69"/>
        <v>0</v>
      </c>
      <c r="CQ50" s="2">
        <f t="shared" si="70"/>
        <v>0</v>
      </c>
      <c r="CR50" s="2">
        <f t="shared" si="71"/>
        <v>0</v>
      </c>
      <c r="CS50" s="2">
        <f t="shared" si="72"/>
        <v>0</v>
      </c>
      <c r="CT50" s="2">
        <f t="shared" si="73"/>
        <v>0</v>
      </c>
      <c r="CU50" s="2">
        <f t="shared" si="74"/>
        <v>0</v>
      </c>
      <c r="CV50" s="2">
        <f t="shared" si="75"/>
        <v>0</v>
      </c>
      <c r="CW50" s="2">
        <f t="shared" si="76"/>
        <v>0</v>
      </c>
      <c r="CX50" s="2">
        <f t="shared" si="77"/>
        <v>0</v>
      </c>
      <c r="CY50" s="2">
        <f t="shared" si="78"/>
        <v>0</v>
      </c>
      <c r="CZ50" s="2">
        <f t="shared" si="79"/>
        <v>0</v>
      </c>
      <c r="DA50" s="2">
        <f t="shared" si="80"/>
        <v>0</v>
      </c>
      <c r="DB50" s="2">
        <f t="shared" si="81"/>
        <v>0</v>
      </c>
      <c r="DC50" s="2">
        <f t="shared" si="82"/>
        <v>0</v>
      </c>
      <c r="DD50" s="2">
        <f t="shared" si="83"/>
        <v>0</v>
      </c>
      <c r="DE50" s="2">
        <f t="shared" si="84"/>
        <v>0</v>
      </c>
      <c r="DF50" s="2">
        <f t="shared" si="85"/>
        <v>0</v>
      </c>
      <c r="DG50" s="2">
        <f t="shared" si="86"/>
        <v>0</v>
      </c>
      <c r="DH50" s="2">
        <f t="shared" si="87"/>
        <v>0</v>
      </c>
      <c r="DI50" s="2">
        <f t="shared" si="88"/>
        <v>0</v>
      </c>
      <c r="DJ50" s="2">
        <f t="shared" si="89"/>
        <v>0</v>
      </c>
      <c r="DK50" s="2">
        <f t="shared" si="90"/>
        <v>0</v>
      </c>
      <c r="DL50" s="2">
        <f t="shared" si="91"/>
        <v>0</v>
      </c>
      <c r="DM50" s="2">
        <f t="shared" si="92"/>
        <v>0</v>
      </c>
      <c r="DN50" s="2">
        <f t="shared" si="93"/>
        <v>0</v>
      </c>
      <c r="DO50" s="2">
        <f t="shared" si="94"/>
        <v>0</v>
      </c>
      <c r="DP50" s="2">
        <f t="shared" si="95"/>
        <v>0</v>
      </c>
      <c r="DQ50" s="2">
        <f t="shared" si="96"/>
        <v>0</v>
      </c>
      <c r="DR50" s="2">
        <f t="shared" si="97"/>
        <v>0</v>
      </c>
      <c r="DS50" s="2">
        <f t="shared" si="98"/>
        <v>0</v>
      </c>
      <c r="DT50" s="2">
        <f t="shared" si="99"/>
        <v>0</v>
      </c>
      <c r="DU50" s="2">
        <f t="shared" si="100"/>
        <v>0</v>
      </c>
      <c r="DV50" s="2">
        <f t="shared" si="101"/>
        <v>0</v>
      </c>
      <c r="DW50" s="2">
        <f t="shared" si="102"/>
        <v>0</v>
      </c>
      <c r="DX50" s="2">
        <f t="shared" si="103"/>
        <v>0</v>
      </c>
      <c r="DY50" s="2">
        <f t="shared" si="104"/>
        <v>0</v>
      </c>
      <c r="DZ50" s="2">
        <f t="shared" si="105"/>
        <v>0</v>
      </c>
      <c r="EA50" s="2">
        <f t="shared" si="106"/>
        <v>0</v>
      </c>
      <c r="EB50" s="2">
        <f t="shared" si="107"/>
        <v>0</v>
      </c>
      <c r="EC50" s="2">
        <f t="shared" si="108"/>
        <v>0</v>
      </c>
      <c r="ED50" s="2">
        <f t="shared" si="109"/>
        <v>0</v>
      </c>
      <c r="EE50" s="2">
        <f t="shared" si="110"/>
        <v>0</v>
      </c>
      <c r="EF50" s="2">
        <f t="shared" si="111"/>
        <v>0</v>
      </c>
      <c r="EG50" s="2">
        <f t="shared" si="112"/>
        <v>0</v>
      </c>
      <c r="EH50" s="2">
        <f t="shared" si="113"/>
        <v>0</v>
      </c>
      <c r="EI50" s="2">
        <f t="shared" si="113"/>
        <v>0</v>
      </c>
      <c r="EJ50" s="2">
        <f t="shared" si="113"/>
        <v>0</v>
      </c>
      <c r="EK50" s="2">
        <f t="shared" si="113"/>
        <v>0</v>
      </c>
      <c r="EL50" s="2">
        <f t="shared" si="113"/>
        <v>0</v>
      </c>
      <c r="EM50" s="2">
        <f t="shared" si="113"/>
        <v>0</v>
      </c>
      <c r="EN50" s="2">
        <f t="shared" si="113"/>
        <v>0</v>
      </c>
      <c r="EO50" s="2">
        <f t="shared" si="113"/>
        <v>0</v>
      </c>
      <c r="EP50" s="2">
        <f t="shared" si="113"/>
        <v>0</v>
      </c>
      <c r="ES50" s="243"/>
      <c r="ET50" s="256"/>
      <c r="EU50" s="269"/>
      <c r="EV50" s="254"/>
      <c r="EW50" s="255"/>
      <c r="EX50" s="256"/>
      <c r="EY50" s="254"/>
      <c r="EZ50" s="7"/>
    </row>
    <row r="51" spans="1:156" ht="16.5" x14ac:dyDescent="0.25">
      <c r="A51" s="78" t="str">
        <f>CONCATENATE(FIXED(AK14,1)," - ",FIXED(AK14+0.1,1))</f>
        <v>0,3 - 0,4</v>
      </c>
      <c r="B51" s="126"/>
      <c r="C51" s="179" t="str">
        <f>IF(AK154&gt;0,AK155/AK154,"")</f>
        <v/>
      </c>
      <c r="D51" s="150" t="str">
        <f>IF(AK154&gt;0,AK154,"")</f>
        <v/>
      </c>
      <c r="E51" s="150" t="str">
        <f>IF(AK148&gt;0,AK151/AK148,"")</f>
        <v/>
      </c>
      <c r="F51" s="179" t="str">
        <f>IF(CP149&gt;0,CP150/CP149,"")</f>
        <v/>
      </c>
      <c r="G51" s="150" t="str">
        <f>IF(CP149&gt;0,CP149,"")</f>
        <v/>
      </c>
      <c r="H51" s="79" t="str">
        <f>IF(CP154&gt;0,CP155/CP154,"")</f>
        <v/>
      </c>
      <c r="I51" s="150" t="str">
        <f>IF(CP154&gt;0,CP154,"")</f>
        <v/>
      </c>
      <c r="J51" s="109"/>
      <c r="K51" s="61"/>
      <c r="L51" s="66"/>
      <c r="M51" s="9" t="str">
        <f>IF('BLOC PM'!A41&lt;&gt;"",'BLOC PM'!A41,"")</f>
        <v/>
      </c>
      <c r="N51" s="9">
        <f>IF(AND('BLOC PM'!A41&lt;&gt;"",'BLOC PM'!N41&lt;&gt;"*Non mis en vente"),1,0)</f>
        <v>0</v>
      </c>
      <c r="O51" s="9">
        <f>IF(OR('BLOC PM'!E41="CR",'BLOC PM'!E41="CE"),1,0)</f>
        <v>0</v>
      </c>
      <c r="P51" s="9">
        <f>IF(AND('BLOC PM'!N41&lt;&gt;"*RETIRE",'BLOC PM'!N41&lt;&gt;"*PAS D'OFFRE",'BLOC PM'!N41&lt;&gt;""),1,0)</f>
        <v>0</v>
      </c>
      <c r="Q51" s="10">
        <f>'BLOC PM'!I41</f>
        <v>0</v>
      </c>
      <c r="R51" s="10">
        <f t="shared" si="117"/>
        <v>0</v>
      </c>
      <c r="S51" s="10">
        <f>'BLOC PM'!L41</f>
        <v>0</v>
      </c>
      <c r="T51" s="10">
        <f t="shared" si="118"/>
        <v>0</v>
      </c>
      <c r="U51" s="10">
        <f>'BLOC PM'!O41</f>
        <v>0</v>
      </c>
      <c r="V51" s="10">
        <f t="shared" si="119"/>
        <v>0</v>
      </c>
      <c r="W51" s="10">
        <f>'BLOC PM'!B41</f>
        <v>0</v>
      </c>
      <c r="X51" s="7"/>
      <c r="Y51" s="2">
        <f>+'UP PM'!A42</f>
        <v>0</v>
      </c>
      <c r="Z51" s="2">
        <f>IF(AND('UP PM'!A42&lt;&gt;"",'UP PM'!N42&lt;&gt;"*Non mis en vente"),1,0)</f>
        <v>0</v>
      </c>
      <c r="AA51" s="2">
        <f>IF(AND('UP PM'!N42&lt;&gt;"*RETIRE",'UP PM'!N42&lt;&gt;"*PAS D'OFFRE",'UP PM'!N42&lt;&gt;""),1,0)</f>
        <v>0</v>
      </c>
      <c r="AB51" s="10">
        <f>+'UP PM'!G42</f>
        <v>0</v>
      </c>
      <c r="AC51" s="2">
        <f t="shared" si="5"/>
        <v>0</v>
      </c>
      <c r="AD51" s="2">
        <f>'UP PM'!B42</f>
        <v>0</v>
      </c>
      <c r="AE51" s="7"/>
      <c r="AF51" s="154"/>
      <c r="AG51" s="9" t="str">
        <f>IF('BLOC PM'!A41&lt;&gt;"",'BLOC PM'!A41,"")</f>
        <v/>
      </c>
      <c r="AH51" s="148">
        <f>IF(AND('BLOC PM'!$K41&gt;synthèse!AH$14,'BLOC PM'!$K41&lt;synthèse!AH$14+0.1),1,0)</f>
        <v>0</v>
      </c>
      <c r="AI51" s="148">
        <f>IF(AND('BLOC PM'!$K41&gt;synthèse!AI$14,'BLOC PM'!$K41&lt;synthèse!AI$14+0.1),1,0)</f>
        <v>0</v>
      </c>
      <c r="AJ51" s="148">
        <f>IF(AND('BLOC PM'!$K41&gt;synthèse!AJ$14,'BLOC PM'!$K41&lt;synthèse!AJ$14+0.1),1,0)</f>
        <v>0</v>
      </c>
      <c r="AK51" s="148">
        <f>IF(AND('BLOC PM'!$K41&gt;synthèse!AK$14,'BLOC PM'!$K41&lt;synthèse!AK$14+0.1),1,0)</f>
        <v>0</v>
      </c>
      <c r="AL51" s="148">
        <f>IF(AND('BLOC PM'!$K41&gt;synthèse!AL$14,'BLOC PM'!$K41&lt;synthèse!AL$14+0.1),1,0)</f>
        <v>0</v>
      </c>
      <c r="AM51" s="148">
        <f>IF(AND('BLOC PM'!$K41&gt;synthèse!AM$14,'BLOC PM'!$K41&lt;synthèse!AM$14+0.1),1,0)</f>
        <v>0</v>
      </c>
      <c r="AN51" s="148">
        <f>IF(AND('BLOC PM'!$K41&gt;synthèse!AN$14,'BLOC PM'!$K41&lt;synthèse!AN$14+0.1),1,0)</f>
        <v>0</v>
      </c>
      <c r="AO51" s="148">
        <f>IF(AND('BLOC PM'!$K41&gt;synthèse!AO$14,'BLOC PM'!$K41&lt;synthèse!AO$14+0.1),1,0)</f>
        <v>0</v>
      </c>
      <c r="AP51" s="148">
        <f>IF(AND('BLOC PM'!$K41&gt;synthèse!AP$14,'BLOC PM'!$K41&lt;synthèse!AP$14+0.1),1,0)</f>
        <v>0</v>
      </c>
      <c r="AQ51" s="148">
        <f>IF(AND('BLOC PM'!$K41&gt;synthèse!AQ$14,'BLOC PM'!$K41&lt;synthèse!AQ$14+0.1),1,0)</f>
        <v>0</v>
      </c>
      <c r="AR51" s="148">
        <f>IF(AND('BLOC PM'!$K41&gt;synthèse!AR$14,'BLOC PM'!$K41&lt;synthèse!AR$14+0.1),1,0)</f>
        <v>0</v>
      </c>
      <c r="AS51" s="148">
        <f>IF(AND('BLOC PM'!$K41&gt;synthèse!AS$14,'BLOC PM'!$K41&lt;synthèse!AS$14+0.1),1,0)</f>
        <v>0</v>
      </c>
      <c r="AT51" s="148">
        <f>IF(AND('BLOC PM'!$K41&gt;synthèse!AT$14,'BLOC PM'!$K41&lt;synthèse!AT$14+0.1),1,0)</f>
        <v>0</v>
      </c>
      <c r="AU51" s="148">
        <f>IF(AND('BLOC PM'!$K41&gt;synthèse!AU$14,'BLOC PM'!$K41&lt;synthèse!AU$14+0.1),1,0)</f>
        <v>0</v>
      </c>
      <c r="AV51" s="148">
        <f>IF(AND('BLOC PM'!$K41&gt;synthèse!AV$14,'BLOC PM'!$K41&lt;synthèse!AV$14+0.1),1,0)</f>
        <v>0</v>
      </c>
      <c r="AW51" s="148">
        <f>IF(AND('BLOC PM'!$K41&gt;synthèse!AW$14,'BLOC PM'!$K41&lt;synthèse!AW$14+0.1),1,0)</f>
        <v>0</v>
      </c>
      <c r="AX51" s="148">
        <f>IF(AND('BLOC PM'!$K41&gt;synthèse!AX$14,'BLOC PM'!$K41&lt;synthèse!AX$14+0.1),1,0)</f>
        <v>0</v>
      </c>
      <c r="AY51" s="148">
        <f>IF(AND('BLOC PM'!$K41&gt;synthèse!AY$14,'BLOC PM'!$K41&lt;synthèse!AY$14+0.1),1,0)</f>
        <v>0</v>
      </c>
      <c r="AZ51" s="148">
        <f>IF(AND('BLOC PM'!$K41&gt;synthèse!AZ$14,'BLOC PM'!$K41&lt;synthèse!AZ$14+0.1),1,0)</f>
        <v>0</v>
      </c>
      <c r="BA51" s="148">
        <f>IF(AND('BLOC PM'!$K41&gt;synthèse!BA$14,'BLOC PM'!$K41&lt;synthèse!BA$14+0.1),1,0)</f>
        <v>0</v>
      </c>
      <c r="BB51" s="148">
        <f>IF(AND('BLOC PM'!$K41&gt;synthèse!BB$14,'BLOC PM'!$K41&lt;synthèse!BB$14+0.1),1,0)</f>
        <v>0</v>
      </c>
      <c r="BC51" s="148">
        <f>IF(AND('BLOC PM'!$K41&gt;synthèse!BC$14,'BLOC PM'!$K41&lt;synthèse!BC$14+0.1),1,0)</f>
        <v>0</v>
      </c>
      <c r="BD51" s="148">
        <f>IF(AND('BLOC PM'!$K41&gt;synthèse!BD$14,'BLOC PM'!$K41&lt;synthèse!BD$14+0.1),1,0)</f>
        <v>0</v>
      </c>
      <c r="BE51" s="148">
        <f>IF(AND('BLOC PM'!$K41&gt;synthèse!BE$14,'BLOC PM'!$K41&lt;synthèse!BE$14+0.1),1,0)</f>
        <v>0</v>
      </c>
      <c r="BF51" s="148">
        <f>IF(AND('BLOC PM'!$K41&gt;synthèse!BF$14,'BLOC PM'!$K41&lt;synthèse!BF$14+0.1),1,0)</f>
        <v>0</v>
      </c>
      <c r="BG51" s="148">
        <f>IF(AND('BLOC PM'!$K41&gt;synthèse!BG$14,'BLOC PM'!$K41&lt;synthèse!BG$14+0.1),1,0)</f>
        <v>0</v>
      </c>
      <c r="BH51" s="148">
        <f>IF(AND('BLOC PM'!$K41&gt;synthèse!BH$14,'BLOC PM'!$K41&lt;synthèse!BH$14+0.1),1,0)</f>
        <v>0</v>
      </c>
      <c r="BI51" s="148">
        <f>IF(AND('BLOC PM'!$K41&gt;synthèse!BI$14,'BLOC PM'!$K41&lt;synthèse!BI$14+0.1),1,0)</f>
        <v>0</v>
      </c>
      <c r="BJ51" s="148">
        <f>IF(AND('BLOC PM'!$K41&gt;synthèse!BJ$14,'BLOC PM'!$K41&lt;synthèse!BJ$14+0.1),1,0)</f>
        <v>0</v>
      </c>
      <c r="BK51" s="148">
        <f>IF(AND('BLOC PM'!$K41&gt;synthèse!BK$14,'BLOC PM'!$K41&lt;synthèse!BK$14+0.1),1,0)</f>
        <v>0</v>
      </c>
      <c r="BL51" s="148">
        <f>IF(AND('BLOC PM'!$K41&gt;synthèse!BL$14,'BLOC PM'!$K41&lt;synthèse!BL$14+0.1),1,0)</f>
        <v>0</v>
      </c>
      <c r="BM51" s="148">
        <f>IF(AND('BLOC PM'!$K41&gt;synthèse!BM$14,'BLOC PM'!$K41&lt;synthèse!BM$14+0.1),1,0)</f>
        <v>0</v>
      </c>
      <c r="BN51" s="148">
        <f>IF(AND('BLOC PM'!$K41&gt;synthèse!BN$14,'BLOC PM'!$K41&lt;synthèse!BN$14+0.1),1,0)</f>
        <v>0</v>
      </c>
      <c r="BO51" s="148">
        <f>IF(AND('BLOC PM'!$K41&gt;synthèse!BO$14,'BLOC PM'!$K41&lt;synthèse!BO$14+0.1),1,0)</f>
        <v>0</v>
      </c>
      <c r="BP51" s="148">
        <f>IF(AND('BLOC PM'!$K41&gt;synthèse!BP$14,'BLOC PM'!$K41&lt;synthèse!BP$14+0.1),1,0)</f>
        <v>0</v>
      </c>
      <c r="BQ51" s="148">
        <f>IF(AND('BLOC PM'!$K41&gt;synthèse!BQ$14,'BLOC PM'!$K41&lt;synthèse!BQ$14+0.1),1,0)</f>
        <v>0</v>
      </c>
      <c r="BR51" s="148">
        <f>IF(AND('BLOC PM'!$K41&gt;synthèse!BR$14,'BLOC PM'!$K41&lt;synthèse!BR$14+0.1),1,0)</f>
        <v>0</v>
      </c>
      <c r="BS51" s="148">
        <f>IF(AND('BLOC PM'!$K41&gt;synthèse!BS$14,'BLOC PM'!$K41&lt;synthèse!BS$14+0.1),1,0)</f>
        <v>0</v>
      </c>
      <c r="BT51" s="148">
        <f>IF(AND('BLOC PM'!$K41&gt;synthèse!BT$14,'BLOC PM'!$K41&lt;synthèse!BT$14+0.1),1,0)</f>
        <v>0</v>
      </c>
      <c r="BU51" s="148">
        <f>IF(AND('BLOC PM'!$K41&gt;synthèse!BU$14,'BLOC PM'!$K41&lt;synthèse!BU$14+0.1),1,0)</f>
        <v>0</v>
      </c>
      <c r="BV51" s="148">
        <f>IF(AND('BLOC PM'!$K41&gt;synthèse!BV$14,'BLOC PM'!$K41&lt;synthèse!BV$14+0.1),1,0)</f>
        <v>0</v>
      </c>
      <c r="BW51" s="148">
        <f>IF(AND('BLOC PM'!$K41&gt;synthèse!BW$14,'BLOC PM'!$K41&lt;synthèse!BW$14+0.1),1,0)</f>
        <v>0</v>
      </c>
      <c r="BX51" s="148">
        <f>IF(AND('BLOC PM'!$K41&gt;synthèse!BX$14,'BLOC PM'!$K41&lt;synthèse!BX$14+0.1),1,0)</f>
        <v>0</v>
      </c>
      <c r="BY51" s="148">
        <f>IF(AND('BLOC PM'!$K41&gt;synthèse!BY$14,'BLOC PM'!$K41&lt;synthèse!BY$14+0.1),1,0)</f>
        <v>0</v>
      </c>
      <c r="BZ51" s="148">
        <f>IF(AND('BLOC PM'!$K41&gt;synthèse!BZ$14,'BLOC PM'!$K41&lt;synthèse!BZ$14+0.1),1,0)</f>
        <v>0</v>
      </c>
      <c r="CA51" s="148">
        <f>IF(AND('BLOC PM'!$K41&gt;synthèse!CA$14,'BLOC PM'!$K41&lt;synthèse!CA$14+0.1),1,0)</f>
        <v>0</v>
      </c>
      <c r="CB51" s="148">
        <f>IF(AND('BLOC PM'!$K41&gt;synthèse!CB$14,'BLOC PM'!$K41&lt;synthèse!CB$14+0.1),1,0)</f>
        <v>0</v>
      </c>
      <c r="CC51" s="148">
        <f>IF(AND('BLOC PM'!$K41&gt;synthèse!CC$14,'BLOC PM'!$K41&lt;synthèse!CC$14+0.1),1,0)</f>
        <v>0</v>
      </c>
      <c r="CD51" s="148">
        <f>IF(AND('BLOC PM'!$K41&gt;synthèse!CD$14,'BLOC PM'!$K41&lt;synthèse!CD$14+0.1),1,0)</f>
        <v>0</v>
      </c>
      <c r="CE51" s="148">
        <f>IF(AND('BLOC PM'!$K41&gt;synthèse!CE$14,'BLOC PM'!$K41&lt;synthèse!CE$14+0.1),1,0)</f>
        <v>0</v>
      </c>
      <c r="CF51" s="148">
        <f>IF(AND('BLOC PM'!$K41&gt;synthèse!CF$14,'BLOC PM'!$K41&lt;synthèse!CF$14+0.1),1,0)</f>
        <v>0</v>
      </c>
      <c r="CG51" s="148">
        <f>IF(AND('BLOC PM'!$K41&gt;synthèse!CG$14,'BLOC PM'!$K41&lt;synthèse!CG$14+0.1),1,0)</f>
        <v>0</v>
      </c>
      <c r="CH51" s="148">
        <f>IF(AND('BLOC PM'!$K41&gt;synthèse!CH$14,'BLOC PM'!$K41&lt;synthèse!CH$14+0.1),1,0)</f>
        <v>0</v>
      </c>
      <c r="CI51" s="148">
        <f>IF(AND('BLOC PM'!$K41&gt;synthèse!CI$14,'BLOC PM'!$K41&lt;synthèse!CI$14+0.1),1,0)</f>
        <v>0</v>
      </c>
      <c r="CJ51" s="148">
        <f>IF(AND('BLOC PM'!$K41&gt;synthèse!CJ$14,'BLOC PM'!$K41&lt;synthèse!CJ$14+0.1),1,0)</f>
        <v>0</v>
      </c>
      <c r="CK51" s="148">
        <f>IF(AND('BLOC PM'!$K41&gt;synthèse!CK$14,'BLOC PM'!$K41&lt;synthèse!CK$14+0.1),1,0)</f>
        <v>0</v>
      </c>
      <c r="CM51" s="2">
        <f t="shared" si="66"/>
        <v>0</v>
      </c>
      <c r="CN51" s="2">
        <f t="shared" si="67"/>
        <v>0</v>
      </c>
      <c r="CO51" s="2">
        <f t="shared" si="68"/>
        <v>0</v>
      </c>
      <c r="CP51" s="2">
        <f t="shared" si="69"/>
        <v>0</v>
      </c>
      <c r="CQ51" s="2">
        <f t="shared" si="70"/>
        <v>0</v>
      </c>
      <c r="CR51" s="2">
        <f t="shared" si="71"/>
        <v>0</v>
      </c>
      <c r="CS51" s="2">
        <f t="shared" si="72"/>
        <v>0</v>
      </c>
      <c r="CT51" s="2">
        <f t="shared" si="73"/>
        <v>0</v>
      </c>
      <c r="CU51" s="2">
        <f t="shared" si="74"/>
        <v>0</v>
      </c>
      <c r="CV51" s="2">
        <f t="shared" si="75"/>
        <v>0</v>
      </c>
      <c r="CW51" s="2">
        <f t="shared" si="76"/>
        <v>0</v>
      </c>
      <c r="CX51" s="2">
        <f t="shared" si="77"/>
        <v>0</v>
      </c>
      <c r="CY51" s="2">
        <f t="shared" si="78"/>
        <v>0</v>
      </c>
      <c r="CZ51" s="2">
        <f t="shared" si="79"/>
        <v>0</v>
      </c>
      <c r="DA51" s="2">
        <f t="shared" si="80"/>
        <v>0</v>
      </c>
      <c r="DB51" s="2">
        <f t="shared" si="81"/>
        <v>0</v>
      </c>
      <c r="DC51" s="2">
        <f t="shared" si="82"/>
        <v>0</v>
      </c>
      <c r="DD51" s="2">
        <f t="shared" si="83"/>
        <v>0</v>
      </c>
      <c r="DE51" s="2">
        <f t="shared" si="84"/>
        <v>0</v>
      </c>
      <c r="DF51" s="2">
        <f t="shared" si="85"/>
        <v>0</v>
      </c>
      <c r="DG51" s="2">
        <f t="shared" si="86"/>
        <v>0</v>
      </c>
      <c r="DH51" s="2">
        <f t="shared" si="87"/>
        <v>0</v>
      </c>
      <c r="DI51" s="2">
        <f t="shared" si="88"/>
        <v>0</v>
      </c>
      <c r="DJ51" s="2">
        <f t="shared" si="89"/>
        <v>0</v>
      </c>
      <c r="DK51" s="2">
        <f t="shared" si="90"/>
        <v>0</v>
      </c>
      <c r="DL51" s="2">
        <f t="shared" si="91"/>
        <v>0</v>
      </c>
      <c r="DM51" s="2">
        <f t="shared" si="92"/>
        <v>0</v>
      </c>
      <c r="DN51" s="2">
        <f t="shared" si="93"/>
        <v>0</v>
      </c>
      <c r="DO51" s="2">
        <f t="shared" si="94"/>
        <v>0</v>
      </c>
      <c r="DP51" s="2">
        <f t="shared" si="95"/>
        <v>0</v>
      </c>
      <c r="DQ51" s="2">
        <f t="shared" si="96"/>
        <v>0</v>
      </c>
      <c r="DR51" s="2">
        <f t="shared" si="97"/>
        <v>0</v>
      </c>
      <c r="DS51" s="2">
        <f t="shared" si="98"/>
        <v>0</v>
      </c>
      <c r="DT51" s="2">
        <f t="shared" si="99"/>
        <v>0</v>
      </c>
      <c r="DU51" s="2">
        <f t="shared" si="100"/>
        <v>0</v>
      </c>
      <c r="DV51" s="2">
        <f t="shared" si="101"/>
        <v>0</v>
      </c>
      <c r="DW51" s="2">
        <f t="shared" si="102"/>
        <v>0</v>
      </c>
      <c r="DX51" s="2">
        <f t="shared" si="103"/>
        <v>0</v>
      </c>
      <c r="DY51" s="2">
        <f t="shared" si="104"/>
        <v>0</v>
      </c>
      <c r="DZ51" s="2">
        <f t="shared" si="105"/>
        <v>0</v>
      </c>
      <c r="EA51" s="2">
        <f t="shared" si="106"/>
        <v>0</v>
      </c>
      <c r="EB51" s="2">
        <f t="shared" si="107"/>
        <v>0</v>
      </c>
      <c r="EC51" s="2">
        <f t="shared" si="108"/>
        <v>0</v>
      </c>
      <c r="ED51" s="2">
        <f t="shared" si="109"/>
        <v>0</v>
      </c>
      <c r="EE51" s="2">
        <f t="shared" si="110"/>
        <v>0</v>
      </c>
      <c r="EF51" s="2">
        <f t="shared" si="111"/>
        <v>0</v>
      </c>
      <c r="EG51" s="2">
        <f t="shared" si="112"/>
        <v>0</v>
      </c>
      <c r="EH51" s="2">
        <f t="shared" si="113"/>
        <v>0</v>
      </c>
      <c r="EI51" s="2">
        <f t="shared" si="113"/>
        <v>0</v>
      </c>
      <c r="EJ51" s="2">
        <f t="shared" si="113"/>
        <v>0</v>
      </c>
      <c r="EK51" s="2">
        <f t="shared" si="113"/>
        <v>0</v>
      </c>
      <c r="EL51" s="2">
        <f t="shared" si="113"/>
        <v>0</v>
      </c>
      <c r="EM51" s="2">
        <f t="shared" si="113"/>
        <v>0</v>
      </c>
      <c r="EN51" s="2">
        <f t="shared" si="113"/>
        <v>0</v>
      </c>
      <c r="EO51" s="2">
        <f t="shared" si="113"/>
        <v>0</v>
      </c>
      <c r="EP51" s="2">
        <f t="shared" si="113"/>
        <v>0</v>
      </c>
      <c r="ES51" s="243"/>
      <c r="ET51" s="243"/>
      <c r="EU51" s="263"/>
      <c r="EV51" s="264"/>
      <c r="EW51" s="258"/>
      <c r="EX51" s="259"/>
      <c r="EY51" s="268"/>
      <c r="EZ51" s="7"/>
    </row>
    <row r="52" spans="1:156" ht="19.149999999999999" customHeight="1" x14ac:dyDescent="0.25">
      <c r="A52" s="78" t="str">
        <f>CONCATENATE(FIXED(AL14,1)," - ",FIXED(AL14+0.1,1))</f>
        <v>0,4 - 0,5</v>
      </c>
      <c r="B52" s="126"/>
      <c r="C52" s="179">
        <f>IF(AL154&gt;0,AL155/AL154,"")</f>
        <v>41.581670362158164</v>
      </c>
      <c r="D52" s="150">
        <f>IF(AL154&gt;0,AL154,"")</f>
        <v>1353</v>
      </c>
      <c r="E52" s="150">
        <f>IF(AL148&gt;0,AL151/AL148,"")</f>
        <v>5</v>
      </c>
      <c r="F52" s="179" t="str">
        <f>IF(CQ149&gt;0,CQ150/CQ149,"")</f>
        <v/>
      </c>
      <c r="G52" s="150" t="str">
        <f>IF(CQ149&gt;0,CQ149,"")</f>
        <v/>
      </c>
      <c r="H52" s="79">
        <f>IF(CQ154&gt;0,CQ155/CQ154,"")</f>
        <v>41.581670362158164</v>
      </c>
      <c r="I52" s="150">
        <f>IF(CQ154&gt;0,CQ154,"")</f>
        <v>1353</v>
      </c>
      <c r="J52" s="109"/>
      <c r="K52" s="61"/>
      <c r="L52" s="66"/>
      <c r="M52" s="9" t="str">
        <f>IF('BLOC PM'!A42&lt;&gt;"",'BLOC PM'!A42,"")</f>
        <v/>
      </c>
      <c r="N52" s="9">
        <f>IF(AND('BLOC PM'!A42&lt;&gt;"",'BLOC PM'!N42&lt;&gt;"*Non mis en vente"),1,0)</f>
        <v>0</v>
      </c>
      <c r="O52" s="9">
        <f>IF(OR('BLOC PM'!E42="CR",'BLOC PM'!E42="CE"),1,0)</f>
        <v>0</v>
      </c>
      <c r="P52" s="9">
        <f>IF(AND('BLOC PM'!N42&lt;&gt;"*RETIRE",'BLOC PM'!N42&lt;&gt;"*PAS D'OFFRE",'BLOC PM'!N42&lt;&gt;""),1,0)</f>
        <v>0</v>
      </c>
      <c r="Q52" s="10">
        <f>'BLOC PM'!I42</f>
        <v>0</v>
      </c>
      <c r="R52" s="10">
        <f t="shared" si="117"/>
        <v>0</v>
      </c>
      <c r="S52" s="10">
        <f>'BLOC PM'!L42</f>
        <v>0</v>
      </c>
      <c r="T52" s="10">
        <f t="shared" si="118"/>
        <v>0</v>
      </c>
      <c r="U52" s="10">
        <f>'BLOC PM'!O42</f>
        <v>0</v>
      </c>
      <c r="V52" s="10">
        <f t="shared" si="119"/>
        <v>0</v>
      </c>
      <c r="W52" s="10">
        <f>'BLOC PM'!B42</f>
        <v>0</v>
      </c>
      <c r="X52" s="7"/>
      <c r="Y52" s="2">
        <f>+'UP PM'!A43</f>
        <v>0</v>
      </c>
      <c r="Z52" s="2">
        <f>IF(AND('UP PM'!A43&lt;&gt;"",'UP PM'!N43&lt;&gt;"*Non mis en vente"),1,0)</f>
        <v>0</v>
      </c>
      <c r="AA52" s="2">
        <f>IF(AND('UP PM'!N43&lt;&gt;"*RETIRE",'UP PM'!N43&lt;&gt;"*PAS D'OFFRE",'UP PM'!N43&lt;&gt;""),1,0)</f>
        <v>0</v>
      </c>
      <c r="AB52" s="10">
        <f>+'UP PM'!G43</f>
        <v>0</v>
      </c>
      <c r="AC52" s="2">
        <f t="shared" si="5"/>
        <v>0</v>
      </c>
      <c r="AD52" s="2">
        <f>'UP PM'!B43</f>
        <v>0</v>
      </c>
      <c r="AE52" s="7"/>
      <c r="AF52" s="154"/>
      <c r="AG52" s="9" t="str">
        <f>IF('BLOC PM'!A42&lt;&gt;"",'BLOC PM'!A42,"")</f>
        <v/>
      </c>
      <c r="AH52" s="148">
        <f>IF(AND('BLOC PM'!$K42&gt;synthèse!AH$14,'BLOC PM'!$K42&lt;synthèse!AH$14+0.1),1,0)</f>
        <v>0</v>
      </c>
      <c r="AI52" s="148">
        <f>IF(AND('BLOC PM'!$K42&gt;synthèse!AI$14,'BLOC PM'!$K42&lt;synthèse!AI$14+0.1),1,0)</f>
        <v>0</v>
      </c>
      <c r="AJ52" s="148">
        <f>IF(AND('BLOC PM'!$K42&gt;synthèse!AJ$14,'BLOC PM'!$K42&lt;synthèse!AJ$14+0.1),1,0)</f>
        <v>0</v>
      </c>
      <c r="AK52" s="148">
        <f>IF(AND('BLOC PM'!$K42&gt;synthèse!AK$14,'BLOC PM'!$K42&lt;synthèse!AK$14+0.1),1,0)</f>
        <v>0</v>
      </c>
      <c r="AL52" s="148">
        <f>IF(AND('BLOC PM'!$K42&gt;synthèse!AL$14,'BLOC PM'!$K42&lt;synthèse!AL$14+0.1),1,0)</f>
        <v>0</v>
      </c>
      <c r="AM52" s="148">
        <f>IF(AND('BLOC PM'!$K42&gt;synthèse!AM$14,'BLOC PM'!$K42&lt;synthèse!AM$14+0.1),1,0)</f>
        <v>0</v>
      </c>
      <c r="AN52" s="148">
        <f>IF(AND('BLOC PM'!$K42&gt;synthèse!AN$14,'BLOC PM'!$K42&lt;synthèse!AN$14+0.1),1,0)</f>
        <v>0</v>
      </c>
      <c r="AO52" s="148">
        <f>IF(AND('BLOC PM'!$K42&gt;synthèse!AO$14,'BLOC PM'!$K42&lt;synthèse!AO$14+0.1),1,0)</f>
        <v>0</v>
      </c>
      <c r="AP52" s="148">
        <f>IF(AND('BLOC PM'!$K42&gt;synthèse!AP$14,'BLOC PM'!$K42&lt;synthèse!AP$14+0.1),1,0)</f>
        <v>0</v>
      </c>
      <c r="AQ52" s="148">
        <f>IF(AND('BLOC PM'!$K42&gt;synthèse!AQ$14,'BLOC PM'!$K42&lt;synthèse!AQ$14+0.1),1,0)</f>
        <v>0</v>
      </c>
      <c r="AR52" s="148">
        <f>IF(AND('BLOC PM'!$K42&gt;synthèse!AR$14,'BLOC PM'!$K42&lt;synthèse!AR$14+0.1),1,0)</f>
        <v>0</v>
      </c>
      <c r="AS52" s="148">
        <f>IF(AND('BLOC PM'!$K42&gt;synthèse!AS$14,'BLOC PM'!$K42&lt;synthèse!AS$14+0.1),1,0)</f>
        <v>0</v>
      </c>
      <c r="AT52" s="148">
        <f>IF(AND('BLOC PM'!$K42&gt;synthèse!AT$14,'BLOC PM'!$K42&lt;synthèse!AT$14+0.1),1,0)</f>
        <v>0</v>
      </c>
      <c r="AU52" s="148">
        <f>IF(AND('BLOC PM'!$K42&gt;synthèse!AU$14,'BLOC PM'!$K42&lt;synthèse!AU$14+0.1),1,0)</f>
        <v>0</v>
      </c>
      <c r="AV52" s="148">
        <f>IF(AND('BLOC PM'!$K42&gt;synthèse!AV$14,'BLOC PM'!$K42&lt;synthèse!AV$14+0.1),1,0)</f>
        <v>0</v>
      </c>
      <c r="AW52" s="148">
        <f>IF(AND('BLOC PM'!$K42&gt;synthèse!AW$14,'BLOC PM'!$K42&lt;synthèse!AW$14+0.1),1,0)</f>
        <v>0</v>
      </c>
      <c r="AX52" s="148">
        <f>IF(AND('BLOC PM'!$K42&gt;synthèse!AX$14,'BLOC PM'!$K42&lt;synthèse!AX$14+0.1),1,0)</f>
        <v>0</v>
      </c>
      <c r="AY52" s="148">
        <f>IF(AND('BLOC PM'!$K42&gt;synthèse!AY$14,'BLOC PM'!$K42&lt;synthèse!AY$14+0.1),1,0)</f>
        <v>0</v>
      </c>
      <c r="AZ52" s="148">
        <f>IF(AND('BLOC PM'!$K42&gt;synthèse!AZ$14,'BLOC PM'!$K42&lt;synthèse!AZ$14+0.1),1,0)</f>
        <v>0</v>
      </c>
      <c r="BA52" s="148">
        <f>IF(AND('BLOC PM'!$K42&gt;synthèse!BA$14,'BLOC PM'!$K42&lt;synthèse!BA$14+0.1),1,0)</f>
        <v>0</v>
      </c>
      <c r="BB52" s="148">
        <f>IF(AND('BLOC PM'!$K42&gt;synthèse!BB$14,'BLOC PM'!$K42&lt;synthèse!BB$14+0.1),1,0)</f>
        <v>0</v>
      </c>
      <c r="BC52" s="148">
        <f>IF(AND('BLOC PM'!$K42&gt;synthèse!BC$14,'BLOC PM'!$K42&lt;synthèse!BC$14+0.1),1,0)</f>
        <v>0</v>
      </c>
      <c r="BD52" s="148">
        <f>IF(AND('BLOC PM'!$K42&gt;synthèse!BD$14,'BLOC PM'!$K42&lt;synthèse!BD$14+0.1),1,0)</f>
        <v>0</v>
      </c>
      <c r="BE52" s="148">
        <f>IF(AND('BLOC PM'!$K42&gt;synthèse!BE$14,'BLOC PM'!$K42&lt;synthèse!BE$14+0.1),1,0)</f>
        <v>0</v>
      </c>
      <c r="BF52" s="148">
        <f>IF(AND('BLOC PM'!$K42&gt;synthèse!BF$14,'BLOC PM'!$K42&lt;synthèse!BF$14+0.1),1,0)</f>
        <v>0</v>
      </c>
      <c r="BG52" s="148">
        <f>IF(AND('BLOC PM'!$K42&gt;synthèse!BG$14,'BLOC PM'!$K42&lt;synthèse!BG$14+0.1),1,0)</f>
        <v>0</v>
      </c>
      <c r="BH52" s="148">
        <f>IF(AND('BLOC PM'!$K42&gt;synthèse!BH$14,'BLOC PM'!$K42&lt;synthèse!BH$14+0.1),1,0)</f>
        <v>0</v>
      </c>
      <c r="BI52" s="148">
        <f>IF(AND('BLOC PM'!$K42&gt;synthèse!BI$14,'BLOC PM'!$K42&lt;synthèse!BI$14+0.1),1,0)</f>
        <v>0</v>
      </c>
      <c r="BJ52" s="148">
        <f>IF(AND('BLOC PM'!$K42&gt;synthèse!BJ$14,'BLOC PM'!$K42&lt;synthèse!BJ$14+0.1),1,0)</f>
        <v>0</v>
      </c>
      <c r="BK52" s="148">
        <f>IF(AND('BLOC PM'!$K42&gt;synthèse!BK$14,'BLOC PM'!$K42&lt;synthèse!BK$14+0.1),1,0)</f>
        <v>0</v>
      </c>
      <c r="BL52" s="148">
        <f>IF(AND('BLOC PM'!$K42&gt;synthèse!BL$14,'BLOC PM'!$K42&lt;synthèse!BL$14+0.1),1,0)</f>
        <v>0</v>
      </c>
      <c r="BM52" s="148">
        <f>IF(AND('BLOC PM'!$K42&gt;synthèse!BM$14,'BLOC PM'!$K42&lt;synthèse!BM$14+0.1),1,0)</f>
        <v>0</v>
      </c>
      <c r="BN52" s="148">
        <f>IF(AND('BLOC PM'!$K42&gt;synthèse!BN$14,'BLOC PM'!$K42&lt;synthèse!BN$14+0.1),1,0)</f>
        <v>0</v>
      </c>
      <c r="BO52" s="148">
        <f>IF(AND('BLOC PM'!$K42&gt;synthèse!BO$14,'BLOC PM'!$K42&lt;synthèse!BO$14+0.1),1,0)</f>
        <v>0</v>
      </c>
      <c r="BP52" s="148">
        <f>IF(AND('BLOC PM'!$K42&gt;synthèse!BP$14,'BLOC PM'!$K42&lt;synthèse!BP$14+0.1),1,0)</f>
        <v>0</v>
      </c>
      <c r="BQ52" s="148">
        <f>IF(AND('BLOC PM'!$K42&gt;synthèse!BQ$14,'BLOC PM'!$K42&lt;synthèse!BQ$14+0.1),1,0)</f>
        <v>0</v>
      </c>
      <c r="BR52" s="148">
        <f>IF(AND('BLOC PM'!$K42&gt;synthèse!BR$14,'BLOC PM'!$K42&lt;synthèse!BR$14+0.1),1,0)</f>
        <v>0</v>
      </c>
      <c r="BS52" s="148">
        <f>IF(AND('BLOC PM'!$K42&gt;synthèse!BS$14,'BLOC PM'!$K42&lt;synthèse!BS$14+0.1),1,0)</f>
        <v>0</v>
      </c>
      <c r="BT52" s="148">
        <f>IF(AND('BLOC PM'!$K42&gt;synthèse!BT$14,'BLOC PM'!$K42&lt;synthèse!BT$14+0.1),1,0)</f>
        <v>0</v>
      </c>
      <c r="BU52" s="148">
        <f>IF(AND('BLOC PM'!$K42&gt;synthèse!BU$14,'BLOC PM'!$K42&lt;synthèse!BU$14+0.1),1,0)</f>
        <v>0</v>
      </c>
      <c r="BV52" s="148">
        <f>IF(AND('BLOC PM'!$K42&gt;synthèse!BV$14,'BLOC PM'!$K42&lt;synthèse!BV$14+0.1),1,0)</f>
        <v>0</v>
      </c>
      <c r="BW52" s="148">
        <f>IF(AND('BLOC PM'!$K42&gt;synthèse!BW$14,'BLOC PM'!$K42&lt;synthèse!BW$14+0.1),1,0)</f>
        <v>0</v>
      </c>
      <c r="BX52" s="148">
        <f>IF(AND('BLOC PM'!$K42&gt;synthèse!BX$14,'BLOC PM'!$K42&lt;synthèse!BX$14+0.1),1,0)</f>
        <v>0</v>
      </c>
      <c r="BY52" s="148">
        <f>IF(AND('BLOC PM'!$K42&gt;synthèse!BY$14,'BLOC PM'!$K42&lt;synthèse!BY$14+0.1),1,0)</f>
        <v>0</v>
      </c>
      <c r="BZ52" s="148">
        <f>IF(AND('BLOC PM'!$K42&gt;synthèse!BZ$14,'BLOC PM'!$K42&lt;synthèse!BZ$14+0.1),1,0)</f>
        <v>0</v>
      </c>
      <c r="CA52" s="148">
        <f>IF(AND('BLOC PM'!$K42&gt;synthèse!CA$14,'BLOC PM'!$K42&lt;synthèse!CA$14+0.1),1,0)</f>
        <v>0</v>
      </c>
      <c r="CB52" s="148">
        <f>IF(AND('BLOC PM'!$K42&gt;synthèse!CB$14,'BLOC PM'!$K42&lt;synthèse!CB$14+0.1),1,0)</f>
        <v>0</v>
      </c>
      <c r="CC52" s="148">
        <f>IF(AND('BLOC PM'!$K42&gt;synthèse!CC$14,'BLOC PM'!$K42&lt;synthèse!CC$14+0.1),1,0)</f>
        <v>0</v>
      </c>
      <c r="CD52" s="148">
        <f>IF(AND('BLOC PM'!$K42&gt;synthèse!CD$14,'BLOC PM'!$K42&lt;synthèse!CD$14+0.1),1,0)</f>
        <v>0</v>
      </c>
      <c r="CE52" s="148">
        <f>IF(AND('BLOC PM'!$K42&gt;synthèse!CE$14,'BLOC PM'!$K42&lt;synthèse!CE$14+0.1),1,0)</f>
        <v>0</v>
      </c>
      <c r="CF52" s="148">
        <f>IF(AND('BLOC PM'!$K42&gt;synthèse!CF$14,'BLOC PM'!$K42&lt;synthèse!CF$14+0.1),1,0)</f>
        <v>0</v>
      </c>
      <c r="CG52" s="148">
        <f>IF(AND('BLOC PM'!$K42&gt;synthèse!CG$14,'BLOC PM'!$K42&lt;synthèse!CG$14+0.1),1,0)</f>
        <v>0</v>
      </c>
      <c r="CH52" s="148">
        <f>IF(AND('BLOC PM'!$K42&gt;synthèse!CH$14,'BLOC PM'!$K42&lt;synthèse!CH$14+0.1),1,0)</f>
        <v>0</v>
      </c>
      <c r="CI52" s="148">
        <f>IF(AND('BLOC PM'!$K42&gt;synthèse!CI$14,'BLOC PM'!$K42&lt;synthèse!CI$14+0.1),1,0)</f>
        <v>0</v>
      </c>
      <c r="CJ52" s="148">
        <f>IF(AND('BLOC PM'!$K42&gt;synthèse!CJ$14,'BLOC PM'!$K42&lt;synthèse!CJ$14+0.1),1,0)</f>
        <v>0</v>
      </c>
      <c r="CK52" s="148">
        <f>IF(AND('BLOC PM'!$K42&gt;synthèse!CK$14,'BLOC PM'!$K42&lt;synthèse!CK$14+0.1),1,0)</f>
        <v>0</v>
      </c>
      <c r="CM52" s="2">
        <f t="shared" si="66"/>
        <v>0</v>
      </c>
      <c r="CN52" s="2">
        <f t="shared" si="67"/>
        <v>0</v>
      </c>
      <c r="CO52" s="2">
        <f t="shared" si="68"/>
        <v>0</v>
      </c>
      <c r="CP52" s="2">
        <f t="shared" si="69"/>
        <v>0</v>
      </c>
      <c r="CQ52" s="2">
        <f t="shared" si="70"/>
        <v>0</v>
      </c>
      <c r="CR52" s="2">
        <f t="shared" si="71"/>
        <v>0</v>
      </c>
      <c r="CS52" s="2">
        <f t="shared" si="72"/>
        <v>0</v>
      </c>
      <c r="CT52" s="2">
        <f t="shared" si="73"/>
        <v>0</v>
      </c>
      <c r="CU52" s="2">
        <f t="shared" si="74"/>
        <v>0</v>
      </c>
      <c r="CV52" s="2">
        <f t="shared" si="75"/>
        <v>0</v>
      </c>
      <c r="CW52" s="2">
        <f t="shared" si="76"/>
        <v>0</v>
      </c>
      <c r="CX52" s="2">
        <f t="shared" si="77"/>
        <v>0</v>
      </c>
      <c r="CY52" s="2">
        <f t="shared" si="78"/>
        <v>0</v>
      </c>
      <c r="CZ52" s="2">
        <f t="shared" si="79"/>
        <v>0</v>
      </c>
      <c r="DA52" s="2">
        <f t="shared" si="80"/>
        <v>0</v>
      </c>
      <c r="DB52" s="2">
        <f t="shared" si="81"/>
        <v>0</v>
      </c>
      <c r="DC52" s="2">
        <f t="shared" si="82"/>
        <v>0</v>
      </c>
      <c r="DD52" s="2">
        <f t="shared" si="83"/>
        <v>0</v>
      </c>
      <c r="DE52" s="2">
        <f t="shared" si="84"/>
        <v>0</v>
      </c>
      <c r="DF52" s="2">
        <f t="shared" si="85"/>
        <v>0</v>
      </c>
      <c r="DG52" s="2">
        <f t="shared" si="86"/>
        <v>0</v>
      </c>
      <c r="DH52" s="2">
        <f t="shared" si="87"/>
        <v>0</v>
      </c>
      <c r="DI52" s="2">
        <f t="shared" si="88"/>
        <v>0</v>
      </c>
      <c r="DJ52" s="2">
        <f t="shared" si="89"/>
        <v>0</v>
      </c>
      <c r="DK52" s="2">
        <f t="shared" si="90"/>
        <v>0</v>
      </c>
      <c r="DL52" s="2">
        <f t="shared" si="91"/>
        <v>0</v>
      </c>
      <c r="DM52" s="2">
        <f t="shared" si="92"/>
        <v>0</v>
      </c>
      <c r="DN52" s="2">
        <f t="shared" si="93"/>
        <v>0</v>
      </c>
      <c r="DO52" s="2">
        <f t="shared" si="94"/>
        <v>0</v>
      </c>
      <c r="DP52" s="2">
        <f t="shared" si="95"/>
        <v>0</v>
      </c>
      <c r="DQ52" s="2">
        <f t="shared" si="96"/>
        <v>0</v>
      </c>
      <c r="DR52" s="2">
        <f t="shared" si="97"/>
        <v>0</v>
      </c>
      <c r="DS52" s="2">
        <f t="shared" si="98"/>
        <v>0</v>
      </c>
      <c r="DT52" s="2">
        <f t="shared" si="99"/>
        <v>0</v>
      </c>
      <c r="DU52" s="2">
        <f t="shared" si="100"/>
        <v>0</v>
      </c>
      <c r="DV52" s="2">
        <f t="shared" si="101"/>
        <v>0</v>
      </c>
      <c r="DW52" s="2">
        <f t="shared" si="102"/>
        <v>0</v>
      </c>
      <c r="DX52" s="2">
        <f t="shared" si="103"/>
        <v>0</v>
      </c>
      <c r="DY52" s="2">
        <f t="shared" si="104"/>
        <v>0</v>
      </c>
      <c r="DZ52" s="2">
        <f t="shared" si="105"/>
        <v>0</v>
      </c>
      <c r="EA52" s="2">
        <f t="shared" si="106"/>
        <v>0</v>
      </c>
      <c r="EB52" s="2">
        <f t="shared" si="107"/>
        <v>0</v>
      </c>
      <c r="EC52" s="2">
        <f t="shared" si="108"/>
        <v>0</v>
      </c>
      <c r="ED52" s="2">
        <f t="shared" si="109"/>
        <v>0</v>
      </c>
      <c r="EE52" s="2">
        <f t="shared" si="110"/>
        <v>0</v>
      </c>
      <c r="EF52" s="2">
        <f t="shared" si="111"/>
        <v>0</v>
      </c>
      <c r="EG52" s="2">
        <f t="shared" si="112"/>
        <v>0</v>
      </c>
      <c r="EH52" s="2">
        <f t="shared" si="113"/>
        <v>0</v>
      </c>
      <c r="EI52" s="2">
        <f t="shared" si="113"/>
        <v>0</v>
      </c>
      <c r="EJ52" s="2">
        <f t="shared" si="113"/>
        <v>0</v>
      </c>
      <c r="EK52" s="2">
        <f t="shared" si="113"/>
        <v>0</v>
      </c>
      <c r="EL52" s="2">
        <f t="shared" si="113"/>
        <v>0</v>
      </c>
      <c r="EM52" s="2">
        <f t="shared" si="113"/>
        <v>0</v>
      </c>
      <c r="EN52" s="2">
        <f t="shared" si="113"/>
        <v>0</v>
      </c>
      <c r="EO52" s="2">
        <f t="shared" si="113"/>
        <v>0</v>
      </c>
      <c r="EP52" s="2">
        <f t="shared" si="113"/>
        <v>0</v>
      </c>
      <c r="ES52" s="243"/>
      <c r="ET52" s="243"/>
      <c r="EU52" s="263"/>
      <c r="EV52" s="264"/>
      <c r="EW52" s="258"/>
      <c r="EX52" s="259"/>
      <c r="EY52" s="268"/>
      <c r="EZ52" s="7"/>
    </row>
    <row r="53" spans="1:156" ht="16.5" x14ac:dyDescent="0.25">
      <c r="A53" s="78" t="str">
        <f>CONCATENATE(FIXED(AM14,1)," - ",FIXED(AM14+0.1,1))</f>
        <v>0,5 - 0,6</v>
      </c>
      <c r="B53" s="126" t="str">
        <f t="shared" ref="B53:B60" si="120">IF(EW19&lt;-0.03,"-",IF(EW19&gt;0.03,"+","stable"))</f>
        <v>+</v>
      </c>
      <c r="C53" s="179">
        <f>IF(AM154&gt;0,AM155/AM154,"")</f>
        <v>51.10430980637102</v>
      </c>
      <c r="D53" s="150">
        <f>IF(AM154&gt;0,AM154,"")</f>
        <v>1601</v>
      </c>
      <c r="E53" s="150">
        <f>IF(AM148&gt;0,AM151/AM148,"")</f>
        <v>5</v>
      </c>
      <c r="F53" s="179">
        <f>IF(CR149&gt;0,CR150/CR149,"")</f>
        <v>51.10430980637102</v>
      </c>
      <c r="G53" s="150">
        <f>IF(CR149&gt;0,CR149,"")</f>
        <v>1601</v>
      </c>
      <c r="H53" s="79" t="str">
        <f>IF(CR154&gt;0,CR155/CR154,"")</f>
        <v/>
      </c>
      <c r="I53" s="150" t="str">
        <f>IF(CR154&gt;0,CR154,"")</f>
        <v/>
      </c>
      <c r="J53" s="109"/>
      <c r="K53" s="89"/>
      <c r="L53" s="66"/>
      <c r="M53" s="9" t="str">
        <f>IF('BLOC PM'!A43&lt;&gt;"",'BLOC PM'!A43,"")</f>
        <v/>
      </c>
      <c r="N53" s="9">
        <f>IF(AND('BLOC PM'!A43&lt;&gt;"",'BLOC PM'!N43&lt;&gt;"*Non mis en vente"),1,0)</f>
        <v>0</v>
      </c>
      <c r="O53" s="9">
        <f>IF(OR('BLOC PM'!E43="CR",'BLOC PM'!E43="CE"),1,0)</f>
        <v>0</v>
      </c>
      <c r="P53" s="9">
        <f>IF(AND('BLOC PM'!N43&lt;&gt;"*RETIRE",'BLOC PM'!N43&lt;&gt;"*PAS D'OFFRE",'BLOC PM'!N43&lt;&gt;""),1,0)</f>
        <v>0</v>
      </c>
      <c r="Q53" s="10">
        <f>'BLOC PM'!I43</f>
        <v>0</v>
      </c>
      <c r="R53" s="10">
        <f t="shared" si="117"/>
        <v>0</v>
      </c>
      <c r="S53" s="10">
        <f>'BLOC PM'!L43</f>
        <v>0</v>
      </c>
      <c r="T53" s="10">
        <f t="shared" si="118"/>
        <v>0</v>
      </c>
      <c r="U53" s="10">
        <f>'BLOC PM'!O43</f>
        <v>0</v>
      </c>
      <c r="V53" s="10">
        <f t="shared" si="119"/>
        <v>0</v>
      </c>
      <c r="W53" s="10">
        <f>'BLOC PM'!B43</f>
        <v>0</v>
      </c>
      <c r="X53" s="7"/>
      <c r="Y53" s="2">
        <f>+'UP PM'!A44</f>
        <v>0</v>
      </c>
      <c r="Z53" s="2">
        <f>IF(AND('UP PM'!A44&lt;&gt;"",'UP PM'!N44&lt;&gt;"*Non mis en vente"),1,0)</f>
        <v>0</v>
      </c>
      <c r="AA53" s="2">
        <f>IF(AND('UP PM'!N44&lt;&gt;"*RETIRE",'UP PM'!N44&lt;&gt;"*PAS D'OFFRE",'UP PM'!N44&lt;&gt;""),1,0)</f>
        <v>0</v>
      </c>
      <c r="AB53" s="10">
        <f>+'UP PM'!G44</f>
        <v>0</v>
      </c>
      <c r="AC53" s="2">
        <f t="shared" si="5"/>
        <v>0</v>
      </c>
      <c r="AD53" s="2">
        <f>'UP PM'!B44</f>
        <v>0</v>
      </c>
      <c r="AE53" s="7"/>
      <c r="AF53" s="154"/>
      <c r="AG53" s="9" t="str">
        <f>IF('BLOC PM'!A43&lt;&gt;"",'BLOC PM'!A43,"")</f>
        <v/>
      </c>
      <c r="AH53" s="148">
        <f>IF(AND('BLOC PM'!$K43&gt;synthèse!AH$14,'BLOC PM'!$K43&lt;synthèse!AH$14+0.1),1,0)</f>
        <v>0</v>
      </c>
      <c r="AI53" s="148">
        <f>IF(AND('BLOC PM'!$K43&gt;synthèse!AI$14,'BLOC PM'!$K43&lt;synthèse!AI$14+0.1),1,0)</f>
        <v>0</v>
      </c>
      <c r="AJ53" s="148">
        <f>IF(AND('BLOC PM'!$K43&gt;synthèse!AJ$14,'BLOC PM'!$K43&lt;synthèse!AJ$14+0.1),1,0)</f>
        <v>0</v>
      </c>
      <c r="AK53" s="148">
        <f>IF(AND('BLOC PM'!$K43&gt;synthèse!AK$14,'BLOC PM'!$K43&lt;synthèse!AK$14+0.1),1,0)</f>
        <v>0</v>
      </c>
      <c r="AL53" s="148">
        <f>IF(AND('BLOC PM'!$K43&gt;synthèse!AL$14,'BLOC PM'!$K43&lt;synthèse!AL$14+0.1),1,0)</f>
        <v>0</v>
      </c>
      <c r="AM53" s="148">
        <f>IF(AND('BLOC PM'!$K43&gt;synthèse!AM$14,'BLOC PM'!$K43&lt;synthèse!AM$14+0.1),1,0)</f>
        <v>0</v>
      </c>
      <c r="AN53" s="148">
        <f>IF(AND('BLOC PM'!$K43&gt;synthèse!AN$14,'BLOC PM'!$K43&lt;synthèse!AN$14+0.1),1,0)</f>
        <v>0</v>
      </c>
      <c r="AO53" s="148">
        <f>IF(AND('BLOC PM'!$K43&gt;synthèse!AO$14,'BLOC PM'!$K43&lt;synthèse!AO$14+0.1),1,0)</f>
        <v>0</v>
      </c>
      <c r="AP53" s="148">
        <f>IF(AND('BLOC PM'!$K43&gt;synthèse!AP$14,'BLOC PM'!$K43&lt;synthèse!AP$14+0.1),1,0)</f>
        <v>0</v>
      </c>
      <c r="AQ53" s="148">
        <f>IF(AND('BLOC PM'!$K43&gt;synthèse!AQ$14,'BLOC PM'!$K43&lt;synthèse!AQ$14+0.1),1,0)</f>
        <v>0</v>
      </c>
      <c r="AR53" s="148">
        <f>IF(AND('BLOC PM'!$K43&gt;synthèse!AR$14,'BLOC PM'!$K43&lt;synthèse!AR$14+0.1),1,0)</f>
        <v>0</v>
      </c>
      <c r="AS53" s="148">
        <f>IF(AND('BLOC PM'!$K43&gt;synthèse!AS$14,'BLOC PM'!$K43&lt;synthèse!AS$14+0.1),1,0)</f>
        <v>0</v>
      </c>
      <c r="AT53" s="148">
        <f>IF(AND('BLOC PM'!$K43&gt;synthèse!AT$14,'BLOC PM'!$K43&lt;synthèse!AT$14+0.1),1,0)</f>
        <v>0</v>
      </c>
      <c r="AU53" s="148">
        <f>IF(AND('BLOC PM'!$K43&gt;synthèse!AU$14,'BLOC PM'!$K43&lt;synthèse!AU$14+0.1),1,0)</f>
        <v>0</v>
      </c>
      <c r="AV53" s="148">
        <f>IF(AND('BLOC PM'!$K43&gt;synthèse!AV$14,'BLOC PM'!$K43&lt;synthèse!AV$14+0.1),1,0)</f>
        <v>0</v>
      </c>
      <c r="AW53" s="148">
        <f>IF(AND('BLOC PM'!$K43&gt;synthèse!AW$14,'BLOC PM'!$K43&lt;synthèse!AW$14+0.1),1,0)</f>
        <v>0</v>
      </c>
      <c r="AX53" s="148">
        <f>IF(AND('BLOC PM'!$K43&gt;synthèse!AX$14,'BLOC PM'!$K43&lt;synthèse!AX$14+0.1),1,0)</f>
        <v>0</v>
      </c>
      <c r="AY53" s="148">
        <f>IF(AND('BLOC PM'!$K43&gt;synthèse!AY$14,'BLOC PM'!$K43&lt;synthèse!AY$14+0.1),1,0)</f>
        <v>0</v>
      </c>
      <c r="AZ53" s="148">
        <f>IF(AND('BLOC PM'!$K43&gt;synthèse!AZ$14,'BLOC PM'!$K43&lt;synthèse!AZ$14+0.1),1,0)</f>
        <v>0</v>
      </c>
      <c r="BA53" s="148">
        <f>IF(AND('BLOC PM'!$K43&gt;synthèse!BA$14,'BLOC PM'!$K43&lt;synthèse!BA$14+0.1),1,0)</f>
        <v>0</v>
      </c>
      <c r="BB53" s="148">
        <f>IF(AND('BLOC PM'!$K43&gt;synthèse!BB$14,'BLOC PM'!$K43&lt;synthèse!BB$14+0.1),1,0)</f>
        <v>0</v>
      </c>
      <c r="BC53" s="148">
        <f>IF(AND('BLOC PM'!$K43&gt;synthèse!BC$14,'BLOC PM'!$K43&lt;synthèse!BC$14+0.1),1,0)</f>
        <v>0</v>
      </c>
      <c r="BD53" s="148">
        <f>IF(AND('BLOC PM'!$K43&gt;synthèse!BD$14,'BLOC PM'!$K43&lt;synthèse!BD$14+0.1),1,0)</f>
        <v>0</v>
      </c>
      <c r="BE53" s="148">
        <f>IF(AND('BLOC PM'!$K43&gt;synthèse!BE$14,'BLOC PM'!$K43&lt;synthèse!BE$14+0.1),1,0)</f>
        <v>0</v>
      </c>
      <c r="BF53" s="148">
        <f>IF(AND('BLOC PM'!$K43&gt;synthèse!BF$14,'BLOC PM'!$K43&lt;synthèse!BF$14+0.1),1,0)</f>
        <v>0</v>
      </c>
      <c r="BG53" s="148">
        <f>IF(AND('BLOC PM'!$K43&gt;synthèse!BG$14,'BLOC PM'!$K43&lt;synthèse!BG$14+0.1),1,0)</f>
        <v>0</v>
      </c>
      <c r="BH53" s="148">
        <f>IF(AND('BLOC PM'!$K43&gt;synthèse!BH$14,'BLOC PM'!$K43&lt;synthèse!BH$14+0.1),1,0)</f>
        <v>0</v>
      </c>
      <c r="BI53" s="148">
        <f>IF(AND('BLOC PM'!$K43&gt;synthèse!BI$14,'BLOC PM'!$K43&lt;synthèse!BI$14+0.1),1,0)</f>
        <v>0</v>
      </c>
      <c r="BJ53" s="148">
        <f>IF(AND('BLOC PM'!$K43&gt;synthèse!BJ$14,'BLOC PM'!$K43&lt;synthèse!BJ$14+0.1),1,0)</f>
        <v>0</v>
      </c>
      <c r="BK53" s="148">
        <f>IF(AND('BLOC PM'!$K43&gt;synthèse!BK$14,'BLOC PM'!$K43&lt;synthèse!BK$14+0.1),1,0)</f>
        <v>0</v>
      </c>
      <c r="BL53" s="148">
        <f>IF(AND('BLOC PM'!$K43&gt;synthèse!BL$14,'BLOC PM'!$K43&lt;synthèse!BL$14+0.1),1,0)</f>
        <v>0</v>
      </c>
      <c r="BM53" s="148">
        <f>IF(AND('BLOC PM'!$K43&gt;synthèse!BM$14,'BLOC PM'!$K43&lt;synthèse!BM$14+0.1),1,0)</f>
        <v>0</v>
      </c>
      <c r="BN53" s="148">
        <f>IF(AND('BLOC PM'!$K43&gt;synthèse!BN$14,'BLOC PM'!$K43&lt;synthèse!BN$14+0.1),1,0)</f>
        <v>0</v>
      </c>
      <c r="BO53" s="148">
        <f>IF(AND('BLOC PM'!$K43&gt;synthèse!BO$14,'BLOC PM'!$K43&lt;synthèse!BO$14+0.1),1,0)</f>
        <v>0</v>
      </c>
      <c r="BP53" s="148">
        <f>IF(AND('BLOC PM'!$K43&gt;synthèse!BP$14,'BLOC PM'!$K43&lt;synthèse!BP$14+0.1),1,0)</f>
        <v>0</v>
      </c>
      <c r="BQ53" s="148">
        <f>IF(AND('BLOC PM'!$K43&gt;synthèse!BQ$14,'BLOC PM'!$K43&lt;synthèse!BQ$14+0.1),1,0)</f>
        <v>0</v>
      </c>
      <c r="BR53" s="148">
        <f>IF(AND('BLOC PM'!$K43&gt;synthèse!BR$14,'BLOC PM'!$K43&lt;synthèse!BR$14+0.1),1,0)</f>
        <v>0</v>
      </c>
      <c r="BS53" s="148">
        <f>IF(AND('BLOC PM'!$K43&gt;synthèse!BS$14,'BLOC PM'!$K43&lt;synthèse!BS$14+0.1),1,0)</f>
        <v>0</v>
      </c>
      <c r="BT53" s="148">
        <f>IF(AND('BLOC PM'!$K43&gt;synthèse!BT$14,'BLOC PM'!$K43&lt;synthèse!BT$14+0.1),1,0)</f>
        <v>0</v>
      </c>
      <c r="BU53" s="148">
        <f>IF(AND('BLOC PM'!$K43&gt;synthèse!BU$14,'BLOC PM'!$K43&lt;synthèse!BU$14+0.1),1,0)</f>
        <v>0</v>
      </c>
      <c r="BV53" s="148">
        <f>IF(AND('BLOC PM'!$K43&gt;synthèse!BV$14,'BLOC PM'!$K43&lt;synthèse!BV$14+0.1),1,0)</f>
        <v>0</v>
      </c>
      <c r="BW53" s="148">
        <f>IF(AND('BLOC PM'!$K43&gt;synthèse!BW$14,'BLOC PM'!$K43&lt;synthèse!BW$14+0.1),1,0)</f>
        <v>0</v>
      </c>
      <c r="BX53" s="148">
        <f>IF(AND('BLOC PM'!$K43&gt;synthèse!BX$14,'BLOC PM'!$K43&lt;synthèse!BX$14+0.1),1,0)</f>
        <v>0</v>
      </c>
      <c r="BY53" s="148">
        <f>IF(AND('BLOC PM'!$K43&gt;synthèse!BY$14,'BLOC PM'!$K43&lt;synthèse!BY$14+0.1),1,0)</f>
        <v>0</v>
      </c>
      <c r="BZ53" s="148">
        <f>IF(AND('BLOC PM'!$K43&gt;synthèse!BZ$14,'BLOC PM'!$K43&lt;synthèse!BZ$14+0.1),1,0)</f>
        <v>0</v>
      </c>
      <c r="CA53" s="148">
        <f>IF(AND('BLOC PM'!$K43&gt;synthèse!CA$14,'BLOC PM'!$K43&lt;synthèse!CA$14+0.1),1,0)</f>
        <v>0</v>
      </c>
      <c r="CB53" s="148">
        <f>IF(AND('BLOC PM'!$K43&gt;synthèse!CB$14,'BLOC PM'!$K43&lt;synthèse!CB$14+0.1),1,0)</f>
        <v>0</v>
      </c>
      <c r="CC53" s="148">
        <f>IF(AND('BLOC PM'!$K43&gt;synthèse!CC$14,'BLOC PM'!$K43&lt;synthèse!CC$14+0.1),1,0)</f>
        <v>0</v>
      </c>
      <c r="CD53" s="148">
        <f>IF(AND('BLOC PM'!$K43&gt;synthèse!CD$14,'BLOC PM'!$K43&lt;synthèse!CD$14+0.1),1,0)</f>
        <v>0</v>
      </c>
      <c r="CE53" s="148">
        <f>IF(AND('BLOC PM'!$K43&gt;synthèse!CE$14,'BLOC PM'!$K43&lt;synthèse!CE$14+0.1),1,0)</f>
        <v>0</v>
      </c>
      <c r="CF53" s="148">
        <f>IF(AND('BLOC PM'!$K43&gt;synthèse!CF$14,'BLOC PM'!$K43&lt;synthèse!CF$14+0.1),1,0)</f>
        <v>0</v>
      </c>
      <c r="CG53" s="148">
        <f>IF(AND('BLOC PM'!$K43&gt;synthèse!CG$14,'BLOC PM'!$K43&lt;synthèse!CG$14+0.1),1,0)</f>
        <v>0</v>
      </c>
      <c r="CH53" s="148">
        <f>IF(AND('BLOC PM'!$K43&gt;synthèse!CH$14,'BLOC PM'!$K43&lt;synthèse!CH$14+0.1),1,0)</f>
        <v>0</v>
      </c>
      <c r="CI53" s="148">
        <f>IF(AND('BLOC PM'!$K43&gt;synthèse!CI$14,'BLOC PM'!$K43&lt;synthèse!CI$14+0.1),1,0)</f>
        <v>0</v>
      </c>
      <c r="CJ53" s="148">
        <f>IF(AND('BLOC PM'!$K43&gt;synthèse!CJ$14,'BLOC PM'!$K43&lt;synthèse!CJ$14+0.1),1,0)</f>
        <v>0</v>
      </c>
      <c r="CK53" s="148">
        <f>IF(AND('BLOC PM'!$K43&gt;synthèse!CK$14,'BLOC PM'!$K43&lt;synthèse!CK$14+0.1),1,0)</f>
        <v>0</v>
      </c>
      <c r="CM53" s="2">
        <f t="shared" si="66"/>
        <v>0</v>
      </c>
      <c r="CN53" s="2">
        <f t="shared" si="67"/>
        <v>0</v>
      </c>
      <c r="CO53" s="2">
        <f t="shared" si="68"/>
        <v>0</v>
      </c>
      <c r="CP53" s="2">
        <f t="shared" si="69"/>
        <v>0</v>
      </c>
      <c r="CQ53" s="2">
        <f t="shared" si="70"/>
        <v>0</v>
      </c>
      <c r="CR53" s="2">
        <f t="shared" si="71"/>
        <v>0</v>
      </c>
      <c r="CS53" s="2">
        <f t="shared" si="72"/>
        <v>0</v>
      </c>
      <c r="CT53" s="2">
        <f t="shared" si="73"/>
        <v>0</v>
      </c>
      <c r="CU53" s="2">
        <f t="shared" si="74"/>
        <v>0</v>
      </c>
      <c r="CV53" s="2">
        <f t="shared" si="75"/>
        <v>0</v>
      </c>
      <c r="CW53" s="2">
        <f t="shared" si="76"/>
        <v>0</v>
      </c>
      <c r="CX53" s="2">
        <f t="shared" si="77"/>
        <v>0</v>
      </c>
      <c r="CY53" s="2">
        <f t="shared" si="78"/>
        <v>0</v>
      </c>
      <c r="CZ53" s="2">
        <f t="shared" si="79"/>
        <v>0</v>
      </c>
      <c r="DA53" s="2">
        <f t="shared" si="80"/>
        <v>0</v>
      </c>
      <c r="DB53" s="2">
        <f t="shared" si="81"/>
        <v>0</v>
      </c>
      <c r="DC53" s="2">
        <f t="shared" si="82"/>
        <v>0</v>
      </c>
      <c r="DD53" s="2">
        <f t="shared" si="83"/>
        <v>0</v>
      </c>
      <c r="DE53" s="2">
        <f t="shared" si="84"/>
        <v>0</v>
      </c>
      <c r="DF53" s="2">
        <f t="shared" si="85"/>
        <v>0</v>
      </c>
      <c r="DG53" s="2">
        <f t="shared" si="86"/>
        <v>0</v>
      </c>
      <c r="DH53" s="2">
        <f t="shared" si="87"/>
        <v>0</v>
      </c>
      <c r="DI53" s="2">
        <f t="shared" si="88"/>
        <v>0</v>
      </c>
      <c r="DJ53" s="2">
        <f t="shared" si="89"/>
        <v>0</v>
      </c>
      <c r="DK53" s="2">
        <f t="shared" si="90"/>
        <v>0</v>
      </c>
      <c r="DL53" s="2">
        <f t="shared" si="91"/>
        <v>0</v>
      </c>
      <c r="DM53" s="2">
        <f t="shared" si="92"/>
        <v>0</v>
      </c>
      <c r="DN53" s="2">
        <f t="shared" si="93"/>
        <v>0</v>
      </c>
      <c r="DO53" s="2">
        <f t="shared" si="94"/>
        <v>0</v>
      </c>
      <c r="DP53" s="2">
        <f t="shared" si="95"/>
        <v>0</v>
      </c>
      <c r="DQ53" s="2">
        <f t="shared" si="96"/>
        <v>0</v>
      </c>
      <c r="DR53" s="2">
        <f t="shared" si="97"/>
        <v>0</v>
      </c>
      <c r="DS53" s="2">
        <f t="shared" si="98"/>
        <v>0</v>
      </c>
      <c r="DT53" s="2">
        <f t="shared" si="99"/>
        <v>0</v>
      </c>
      <c r="DU53" s="2">
        <f t="shared" si="100"/>
        <v>0</v>
      </c>
      <c r="DV53" s="2">
        <f t="shared" si="101"/>
        <v>0</v>
      </c>
      <c r="DW53" s="2">
        <f t="shared" si="102"/>
        <v>0</v>
      </c>
      <c r="DX53" s="2">
        <f t="shared" si="103"/>
        <v>0</v>
      </c>
      <c r="DY53" s="2">
        <f t="shared" si="104"/>
        <v>0</v>
      </c>
      <c r="DZ53" s="2">
        <f t="shared" si="105"/>
        <v>0</v>
      </c>
      <c r="EA53" s="2">
        <f t="shared" si="106"/>
        <v>0</v>
      </c>
      <c r="EB53" s="2">
        <f t="shared" si="107"/>
        <v>0</v>
      </c>
      <c r="EC53" s="2">
        <f t="shared" si="108"/>
        <v>0</v>
      </c>
      <c r="ED53" s="2">
        <f t="shared" si="109"/>
        <v>0</v>
      </c>
      <c r="EE53" s="2">
        <f t="shared" si="110"/>
        <v>0</v>
      </c>
      <c r="EF53" s="2">
        <f t="shared" si="111"/>
        <v>0</v>
      </c>
      <c r="EG53" s="2">
        <f t="shared" si="112"/>
        <v>0</v>
      </c>
      <c r="EH53" s="2">
        <f t="shared" si="113"/>
        <v>0</v>
      </c>
      <c r="EI53" s="2">
        <f t="shared" si="113"/>
        <v>0</v>
      </c>
      <c r="EJ53" s="2">
        <f t="shared" si="113"/>
        <v>0</v>
      </c>
      <c r="EK53" s="2">
        <f t="shared" si="113"/>
        <v>0</v>
      </c>
      <c r="EL53" s="2">
        <f t="shared" si="113"/>
        <v>0</v>
      </c>
      <c r="EM53" s="2">
        <f t="shared" si="113"/>
        <v>0</v>
      </c>
      <c r="EN53" s="2">
        <f t="shared" si="113"/>
        <v>0</v>
      </c>
      <c r="EO53" s="2">
        <f t="shared" si="113"/>
        <v>0</v>
      </c>
      <c r="EP53" s="2">
        <f t="shared" si="113"/>
        <v>0</v>
      </c>
      <c r="ES53" s="243"/>
      <c r="ET53" s="243"/>
      <c r="EU53" s="263"/>
      <c r="EV53" s="264"/>
      <c r="EW53" s="258"/>
      <c r="EX53" s="259"/>
      <c r="EY53" s="268"/>
      <c r="EZ53" s="7"/>
    </row>
    <row r="54" spans="1:156" ht="16.5" x14ac:dyDescent="0.25">
      <c r="A54" s="78" t="str">
        <f>CONCATENATE(FIXED(AN14,1)," - ",FIXED(AN14+0.1,1))</f>
        <v>0,6 - 0,7</v>
      </c>
      <c r="B54" s="126"/>
      <c r="C54" s="179">
        <f>IF(AN154&gt;0,AN155/AN154,"")</f>
        <v>48.916015625</v>
      </c>
      <c r="D54" s="150">
        <f>IF(AN154&gt;0,AN154,"")</f>
        <v>1024</v>
      </c>
      <c r="E54" s="150">
        <f>IF(AN148&gt;0,AN151/AN148,"")</f>
        <v>8</v>
      </c>
      <c r="F54" s="179" t="str">
        <f>IF(CS149&gt;0,CS150/CS149,"")</f>
        <v/>
      </c>
      <c r="G54" s="150" t="str">
        <f>IF(CS149&gt;0,CS149,"")</f>
        <v/>
      </c>
      <c r="H54" s="79">
        <f>IF(CS154&gt;0,CS155/CS154,"")</f>
        <v>48.916015625</v>
      </c>
      <c r="I54" s="150">
        <f>IF(CS154&gt;0,CS154,"")</f>
        <v>1024</v>
      </c>
      <c r="J54" s="109"/>
      <c r="K54" s="89"/>
      <c r="L54" s="66"/>
      <c r="M54" s="9" t="str">
        <f>IF('BLOC PM'!A44&lt;&gt;"",'BLOC PM'!A44,"")</f>
        <v/>
      </c>
      <c r="N54" s="9">
        <f>IF(AND('BLOC PM'!A44&lt;&gt;"",'BLOC PM'!N44&lt;&gt;"*Non mis en vente"),1,0)</f>
        <v>0</v>
      </c>
      <c r="O54" s="9">
        <f>IF(OR('BLOC PM'!E44="CR",'BLOC PM'!E44="CE"),1,0)</f>
        <v>0</v>
      </c>
      <c r="P54" s="9">
        <f>IF(AND('BLOC PM'!N44&lt;&gt;"*RETIRE",'BLOC PM'!N44&lt;&gt;"*PAS D'OFFRE",'BLOC PM'!N44&lt;&gt;""),1,0)</f>
        <v>0</v>
      </c>
      <c r="Q54" s="10">
        <f>'BLOC PM'!I44</f>
        <v>0</v>
      </c>
      <c r="R54" s="10">
        <f t="shared" si="117"/>
        <v>0</v>
      </c>
      <c r="S54" s="10">
        <f>'BLOC PM'!L44</f>
        <v>0</v>
      </c>
      <c r="T54" s="10">
        <f t="shared" si="118"/>
        <v>0</v>
      </c>
      <c r="U54" s="10">
        <f>'BLOC PM'!O44</f>
        <v>0</v>
      </c>
      <c r="V54" s="10">
        <f t="shared" si="119"/>
        <v>0</v>
      </c>
      <c r="W54" s="10">
        <f>'BLOC PM'!B44</f>
        <v>0</v>
      </c>
      <c r="X54" s="7"/>
      <c r="Y54" s="2">
        <f>+'UP PM'!A45</f>
        <v>0</v>
      </c>
      <c r="Z54" s="2">
        <f>IF(AND('UP PM'!A45&lt;&gt;"",'UP PM'!N45&lt;&gt;"*Non mis en vente"),1,0)</f>
        <v>0</v>
      </c>
      <c r="AA54" s="2">
        <f>IF(AND('UP PM'!N45&lt;&gt;"*RETIRE",'UP PM'!N45&lt;&gt;"*PAS D'OFFRE",'UP PM'!N45&lt;&gt;""),1,0)</f>
        <v>0</v>
      </c>
      <c r="AB54" s="10">
        <f>+'UP PM'!G45</f>
        <v>0</v>
      </c>
      <c r="AC54" s="2">
        <f t="shared" si="5"/>
        <v>0</v>
      </c>
      <c r="AD54" s="2">
        <f>'UP PM'!B45</f>
        <v>0</v>
      </c>
      <c r="AE54" s="7"/>
      <c r="AF54" s="154"/>
      <c r="AG54" s="9" t="str">
        <f>IF('BLOC PM'!A44&lt;&gt;"",'BLOC PM'!A44,"")</f>
        <v/>
      </c>
      <c r="AH54" s="148">
        <f>IF(AND('BLOC PM'!$K44&gt;synthèse!AH$14,'BLOC PM'!$K44&lt;synthèse!AH$14+0.1),1,0)</f>
        <v>0</v>
      </c>
      <c r="AI54" s="148">
        <f>IF(AND('BLOC PM'!$K44&gt;synthèse!AI$14,'BLOC PM'!$K44&lt;synthèse!AI$14+0.1),1,0)</f>
        <v>0</v>
      </c>
      <c r="AJ54" s="148">
        <f>IF(AND('BLOC PM'!$K44&gt;synthèse!AJ$14,'BLOC PM'!$K44&lt;synthèse!AJ$14+0.1),1,0)</f>
        <v>0</v>
      </c>
      <c r="AK54" s="148">
        <f>IF(AND('BLOC PM'!$K44&gt;synthèse!AK$14,'BLOC PM'!$K44&lt;synthèse!AK$14+0.1),1,0)</f>
        <v>0</v>
      </c>
      <c r="AL54" s="148">
        <f>IF(AND('BLOC PM'!$K44&gt;synthèse!AL$14,'BLOC PM'!$K44&lt;synthèse!AL$14+0.1),1,0)</f>
        <v>0</v>
      </c>
      <c r="AM54" s="148">
        <f>IF(AND('BLOC PM'!$K44&gt;synthèse!AM$14,'BLOC PM'!$K44&lt;synthèse!AM$14+0.1),1,0)</f>
        <v>0</v>
      </c>
      <c r="AN54" s="148">
        <f>IF(AND('BLOC PM'!$K44&gt;synthèse!AN$14,'BLOC PM'!$K44&lt;synthèse!AN$14+0.1),1,0)</f>
        <v>0</v>
      </c>
      <c r="AO54" s="148">
        <f>IF(AND('BLOC PM'!$K44&gt;synthèse!AO$14,'BLOC PM'!$K44&lt;synthèse!AO$14+0.1),1,0)</f>
        <v>0</v>
      </c>
      <c r="AP54" s="148">
        <f>IF(AND('BLOC PM'!$K44&gt;synthèse!AP$14,'BLOC PM'!$K44&lt;synthèse!AP$14+0.1),1,0)</f>
        <v>0</v>
      </c>
      <c r="AQ54" s="148">
        <f>IF(AND('BLOC PM'!$K44&gt;synthèse!AQ$14,'BLOC PM'!$K44&lt;synthèse!AQ$14+0.1),1,0)</f>
        <v>0</v>
      </c>
      <c r="AR54" s="148">
        <f>IF(AND('BLOC PM'!$K44&gt;synthèse!AR$14,'BLOC PM'!$K44&lt;synthèse!AR$14+0.1),1,0)</f>
        <v>0</v>
      </c>
      <c r="AS54" s="148">
        <f>IF(AND('BLOC PM'!$K44&gt;synthèse!AS$14,'BLOC PM'!$K44&lt;synthèse!AS$14+0.1),1,0)</f>
        <v>0</v>
      </c>
      <c r="AT54" s="148">
        <f>IF(AND('BLOC PM'!$K44&gt;synthèse!AT$14,'BLOC PM'!$K44&lt;synthèse!AT$14+0.1),1,0)</f>
        <v>0</v>
      </c>
      <c r="AU54" s="148">
        <f>IF(AND('BLOC PM'!$K44&gt;synthèse!AU$14,'BLOC PM'!$K44&lt;synthèse!AU$14+0.1),1,0)</f>
        <v>0</v>
      </c>
      <c r="AV54" s="148">
        <f>IF(AND('BLOC PM'!$K44&gt;synthèse!AV$14,'BLOC PM'!$K44&lt;synthèse!AV$14+0.1),1,0)</f>
        <v>0</v>
      </c>
      <c r="AW54" s="148">
        <f>IF(AND('BLOC PM'!$K44&gt;synthèse!AW$14,'BLOC PM'!$K44&lt;synthèse!AW$14+0.1),1,0)</f>
        <v>0</v>
      </c>
      <c r="AX54" s="148">
        <f>IF(AND('BLOC PM'!$K44&gt;synthèse!AX$14,'BLOC PM'!$K44&lt;synthèse!AX$14+0.1),1,0)</f>
        <v>0</v>
      </c>
      <c r="AY54" s="148">
        <f>IF(AND('BLOC PM'!$K44&gt;synthèse!AY$14,'BLOC PM'!$K44&lt;synthèse!AY$14+0.1),1,0)</f>
        <v>0</v>
      </c>
      <c r="AZ54" s="148">
        <f>IF(AND('BLOC PM'!$K44&gt;synthèse!AZ$14,'BLOC PM'!$K44&lt;synthèse!AZ$14+0.1),1,0)</f>
        <v>0</v>
      </c>
      <c r="BA54" s="148">
        <f>IF(AND('BLOC PM'!$K44&gt;synthèse!BA$14,'BLOC PM'!$K44&lt;synthèse!BA$14+0.1),1,0)</f>
        <v>0</v>
      </c>
      <c r="BB54" s="148">
        <f>IF(AND('BLOC PM'!$K44&gt;synthèse!BB$14,'BLOC PM'!$K44&lt;synthèse!BB$14+0.1),1,0)</f>
        <v>0</v>
      </c>
      <c r="BC54" s="148">
        <f>IF(AND('BLOC PM'!$K44&gt;synthèse!BC$14,'BLOC PM'!$K44&lt;synthèse!BC$14+0.1),1,0)</f>
        <v>0</v>
      </c>
      <c r="BD54" s="148">
        <f>IF(AND('BLOC PM'!$K44&gt;synthèse!BD$14,'BLOC PM'!$K44&lt;synthèse!BD$14+0.1),1,0)</f>
        <v>0</v>
      </c>
      <c r="BE54" s="148">
        <f>IF(AND('BLOC PM'!$K44&gt;synthèse!BE$14,'BLOC PM'!$K44&lt;synthèse!BE$14+0.1),1,0)</f>
        <v>0</v>
      </c>
      <c r="BF54" s="148">
        <f>IF(AND('BLOC PM'!$K44&gt;synthèse!BF$14,'BLOC PM'!$K44&lt;synthèse!BF$14+0.1),1,0)</f>
        <v>0</v>
      </c>
      <c r="BG54" s="148">
        <f>IF(AND('BLOC PM'!$K44&gt;synthèse!BG$14,'BLOC PM'!$K44&lt;synthèse!BG$14+0.1),1,0)</f>
        <v>0</v>
      </c>
      <c r="BH54" s="148">
        <f>IF(AND('BLOC PM'!$K44&gt;synthèse!BH$14,'BLOC PM'!$K44&lt;synthèse!BH$14+0.1),1,0)</f>
        <v>0</v>
      </c>
      <c r="BI54" s="148">
        <f>IF(AND('BLOC PM'!$K44&gt;synthèse!BI$14,'BLOC PM'!$K44&lt;synthèse!BI$14+0.1),1,0)</f>
        <v>0</v>
      </c>
      <c r="BJ54" s="148">
        <f>IF(AND('BLOC PM'!$K44&gt;synthèse!BJ$14,'BLOC PM'!$K44&lt;synthèse!BJ$14+0.1),1,0)</f>
        <v>0</v>
      </c>
      <c r="BK54" s="148">
        <f>IF(AND('BLOC PM'!$K44&gt;synthèse!BK$14,'BLOC PM'!$K44&lt;synthèse!BK$14+0.1),1,0)</f>
        <v>0</v>
      </c>
      <c r="BL54" s="148">
        <f>IF(AND('BLOC PM'!$K44&gt;synthèse!BL$14,'BLOC PM'!$K44&lt;synthèse!BL$14+0.1),1,0)</f>
        <v>0</v>
      </c>
      <c r="BM54" s="148">
        <f>IF(AND('BLOC PM'!$K44&gt;synthèse!BM$14,'BLOC PM'!$K44&lt;synthèse!BM$14+0.1),1,0)</f>
        <v>0</v>
      </c>
      <c r="BN54" s="148">
        <f>IF(AND('BLOC PM'!$K44&gt;synthèse!BN$14,'BLOC PM'!$K44&lt;synthèse!BN$14+0.1),1,0)</f>
        <v>0</v>
      </c>
      <c r="BO54" s="148">
        <f>IF(AND('BLOC PM'!$K44&gt;synthèse!BO$14,'BLOC PM'!$K44&lt;synthèse!BO$14+0.1),1,0)</f>
        <v>0</v>
      </c>
      <c r="BP54" s="148">
        <f>IF(AND('BLOC PM'!$K44&gt;synthèse!BP$14,'BLOC PM'!$K44&lt;synthèse!BP$14+0.1),1,0)</f>
        <v>0</v>
      </c>
      <c r="BQ54" s="148">
        <f>IF(AND('BLOC PM'!$K44&gt;synthèse!BQ$14,'BLOC PM'!$K44&lt;synthèse!BQ$14+0.1),1,0)</f>
        <v>0</v>
      </c>
      <c r="BR54" s="148">
        <f>IF(AND('BLOC PM'!$K44&gt;synthèse!BR$14,'BLOC PM'!$K44&lt;synthèse!BR$14+0.1),1,0)</f>
        <v>0</v>
      </c>
      <c r="BS54" s="148">
        <f>IF(AND('BLOC PM'!$K44&gt;synthèse!BS$14,'BLOC PM'!$K44&lt;synthèse!BS$14+0.1),1,0)</f>
        <v>0</v>
      </c>
      <c r="BT54" s="148">
        <f>IF(AND('BLOC PM'!$K44&gt;synthèse!BT$14,'BLOC PM'!$K44&lt;synthèse!BT$14+0.1),1,0)</f>
        <v>0</v>
      </c>
      <c r="BU54" s="148">
        <f>IF(AND('BLOC PM'!$K44&gt;synthèse!BU$14,'BLOC PM'!$K44&lt;synthèse!BU$14+0.1),1,0)</f>
        <v>0</v>
      </c>
      <c r="BV54" s="148">
        <f>IF(AND('BLOC PM'!$K44&gt;synthèse!BV$14,'BLOC PM'!$K44&lt;synthèse!BV$14+0.1),1,0)</f>
        <v>0</v>
      </c>
      <c r="BW54" s="148">
        <f>IF(AND('BLOC PM'!$K44&gt;synthèse!BW$14,'BLOC PM'!$K44&lt;synthèse!BW$14+0.1),1,0)</f>
        <v>0</v>
      </c>
      <c r="BX54" s="148">
        <f>IF(AND('BLOC PM'!$K44&gt;synthèse!BX$14,'BLOC PM'!$K44&lt;synthèse!BX$14+0.1),1,0)</f>
        <v>0</v>
      </c>
      <c r="BY54" s="148">
        <f>IF(AND('BLOC PM'!$K44&gt;synthèse!BY$14,'BLOC PM'!$K44&lt;synthèse!BY$14+0.1),1,0)</f>
        <v>0</v>
      </c>
      <c r="BZ54" s="148">
        <f>IF(AND('BLOC PM'!$K44&gt;synthèse!BZ$14,'BLOC PM'!$K44&lt;synthèse!BZ$14+0.1),1,0)</f>
        <v>0</v>
      </c>
      <c r="CA54" s="148">
        <f>IF(AND('BLOC PM'!$K44&gt;synthèse!CA$14,'BLOC PM'!$K44&lt;synthèse!CA$14+0.1),1,0)</f>
        <v>0</v>
      </c>
      <c r="CB54" s="148">
        <f>IF(AND('BLOC PM'!$K44&gt;synthèse!CB$14,'BLOC PM'!$K44&lt;synthèse!CB$14+0.1),1,0)</f>
        <v>0</v>
      </c>
      <c r="CC54" s="148">
        <f>IF(AND('BLOC PM'!$K44&gt;synthèse!CC$14,'BLOC PM'!$K44&lt;synthèse!CC$14+0.1),1,0)</f>
        <v>0</v>
      </c>
      <c r="CD54" s="148">
        <f>IF(AND('BLOC PM'!$K44&gt;synthèse!CD$14,'BLOC PM'!$K44&lt;synthèse!CD$14+0.1),1,0)</f>
        <v>0</v>
      </c>
      <c r="CE54" s="148">
        <f>IF(AND('BLOC PM'!$K44&gt;synthèse!CE$14,'BLOC PM'!$K44&lt;synthèse!CE$14+0.1),1,0)</f>
        <v>0</v>
      </c>
      <c r="CF54" s="148">
        <f>IF(AND('BLOC PM'!$K44&gt;synthèse!CF$14,'BLOC PM'!$K44&lt;synthèse!CF$14+0.1),1,0)</f>
        <v>0</v>
      </c>
      <c r="CG54" s="148">
        <f>IF(AND('BLOC PM'!$K44&gt;synthèse!CG$14,'BLOC PM'!$K44&lt;synthèse!CG$14+0.1),1,0)</f>
        <v>0</v>
      </c>
      <c r="CH54" s="148">
        <f>IF(AND('BLOC PM'!$K44&gt;synthèse!CH$14,'BLOC PM'!$K44&lt;synthèse!CH$14+0.1),1,0)</f>
        <v>0</v>
      </c>
      <c r="CI54" s="148">
        <f>IF(AND('BLOC PM'!$K44&gt;synthèse!CI$14,'BLOC PM'!$K44&lt;synthèse!CI$14+0.1),1,0)</f>
        <v>0</v>
      </c>
      <c r="CJ54" s="148">
        <f>IF(AND('BLOC PM'!$K44&gt;synthèse!CJ$14,'BLOC PM'!$K44&lt;synthèse!CJ$14+0.1),1,0)</f>
        <v>0</v>
      </c>
      <c r="CK54" s="148">
        <f>IF(AND('BLOC PM'!$K44&gt;synthèse!CK$14,'BLOC PM'!$K44&lt;synthèse!CK$14+0.1),1,0)</f>
        <v>0</v>
      </c>
      <c r="CM54" s="2">
        <f t="shared" si="66"/>
        <v>0</v>
      </c>
      <c r="CN54" s="2">
        <f t="shared" si="67"/>
        <v>0</v>
      </c>
      <c r="CO54" s="2">
        <f t="shared" si="68"/>
        <v>0</v>
      </c>
      <c r="CP54" s="2">
        <f t="shared" si="69"/>
        <v>0</v>
      </c>
      <c r="CQ54" s="2">
        <f t="shared" si="70"/>
        <v>0</v>
      </c>
      <c r="CR54" s="2">
        <f t="shared" si="71"/>
        <v>0</v>
      </c>
      <c r="CS54" s="2">
        <f t="shared" si="72"/>
        <v>0</v>
      </c>
      <c r="CT54" s="2">
        <f t="shared" si="73"/>
        <v>0</v>
      </c>
      <c r="CU54" s="2">
        <f t="shared" si="74"/>
        <v>0</v>
      </c>
      <c r="CV54" s="2">
        <f t="shared" si="75"/>
        <v>0</v>
      </c>
      <c r="CW54" s="2">
        <f t="shared" si="76"/>
        <v>0</v>
      </c>
      <c r="CX54" s="2">
        <f t="shared" si="77"/>
        <v>0</v>
      </c>
      <c r="CY54" s="2">
        <f t="shared" si="78"/>
        <v>0</v>
      </c>
      <c r="CZ54" s="2">
        <f t="shared" si="79"/>
        <v>0</v>
      </c>
      <c r="DA54" s="2">
        <f t="shared" si="80"/>
        <v>0</v>
      </c>
      <c r="DB54" s="2">
        <f t="shared" si="81"/>
        <v>0</v>
      </c>
      <c r="DC54" s="2">
        <f t="shared" si="82"/>
        <v>0</v>
      </c>
      <c r="DD54" s="2">
        <f t="shared" si="83"/>
        <v>0</v>
      </c>
      <c r="DE54" s="2">
        <f t="shared" si="84"/>
        <v>0</v>
      </c>
      <c r="DF54" s="2">
        <f t="shared" si="85"/>
        <v>0</v>
      </c>
      <c r="DG54" s="2">
        <f t="shared" si="86"/>
        <v>0</v>
      </c>
      <c r="DH54" s="2">
        <f t="shared" si="87"/>
        <v>0</v>
      </c>
      <c r="DI54" s="2">
        <f t="shared" si="88"/>
        <v>0</v>
      </c>
      <c r="DJ54" s="2">
        <f t="shared" si="89"/>
        <v>0</v>
      </c>
      <c r="DK54" s="2">
        <f t="shared" si="90"/>
        <v>0</v>
      </c>
      <c r="DL54" s="2">
        <f t="shared" si="91"/>
        <v>0</v>
      </c>
      <c r="DM54" s="2">
        <f t="shared" si="92"/>
        <v>0</v>
      </c>
      <c r="DN54" s="2">
        <f t="shared" si="93"/>
        <v>0</v>
      </c>
      <c r="DO54" s="2">
        <f t="shared" si="94"/>
        <v>0</v>
      </c>
      <c r="DP54" s="2">
        <f t="shared" si="95"/>
        <v>0</v>
      </c>
      <c r="DQ54" s="2">
        <f t="shared" si="96"/>
        <v>0</v>
      </c>
      <c r="DR54" s="2">
        <f t="shared" si="97"/>
        <v>0</v>
      </c>
      <c r="DS54" s="2">
        <f t="shared" si="98"/>
        <v>0</v>
      </c>
      <c r="DT54" s="2">
        <f t="shared" si="99"/>
        <v>0</v>
      </c>
      <c r="DU54" s="2">
        <f t="shared" si="100"/>
        <v>0</v>
      </c>
      <c r="DV54" s="2">
        <f t="shared" si="101"/>
        <v>0</v>
      </c>
      <c r="DW54" s="2">
        <f t="shared" si="102"/>
        <v>0</v>
      </c>
      <c r="DX54" s="2">
        <f t="shared" si="103"/>
        <v>0</v>
      </c>
      <c r="DY54" s="2">
        <f t="shared" si="104"/>
        <v>0</v>
      </c>
      <c r="DZ54" s="2">
        <f t="shared" si="105"/>
        <v>0</v>
      </c>
      <c r="EA54" s="2">
        <f t="shared" si="106"/>
        <v>0</v>
      </c>
      <c r="EB54" s="2">
        <f t="shared" si="107"/>
        <v>0</v>
      </c>
      <c r="EC54" s="2">
        <f t="shared" si="108"/>
        <v>0</v>
      </c>
      <c r="ED54" s="2">
        <f t="shared" si="109"/>
        <v>0</v>
      </c>
      <c r="EE54" s="2">
        <f t="shared" si="110"/>
        <v>0</v>
      </c>
      <c r="EF54" s="2">
        <f t="shared" si="111"/>
        <v>0</v>
      </c>
      <c r="EG54" s="2">
        <f t="shared" si="112"/>
        <v>0</v>
      </c>
      <c r="EH54" s="2">
        <f t="shared" si="113"/>
        <v>0</v>
      </c>
      <c r="EI54" s="2">
        <f t="shared" si="113"/>
        <v>0</v>
      </c>
      <c r="EJ54" s="2">
        <f t="shared" si="113"/>
        <v>0</v>
      </c>
      <c r="EK54" s="2">
        <f t="shared" si="113"/>
        <v>0</v>
      </c>
      <c r="EL54" s="2">
        <f t="shared" si="113"/>
        <v>0</v>
      </c>
      <c r="EM54" s="2">
        <f t="shared" si="113"/>
        <v>0</v>
      </c>
      <c r="EN54" s="2">
        <f t="shared" si="113"/>
        <v>0</v>
      </c>
      <c r="EO54" s="2">
        <f t="shared" si="113"/>
        <v>0</v>
      </c>
      <c r="EP54" s="2">
        <f t="shared" si="113"/>
        <v>0</v>
      </c>
      <c r="ES54" s="243"/>
      <c r="ET54" s="243"/>
      <c r="EU54" s="263"/>
      <c r="EV54" s="264"/>
      <c r="EW54" s="258"/>
      <c r="EX54" s="259"/>
      <c r="EY54" s="268"/>
      <c r="EZ54" s="7"/>
    </row>
    <row r="55" spans="1:156" ht="16.5" x14ac:dyDescent="0.25">
      <c r="A55" s="78" t="str">
        <f>CONCATENATE(FIXED(AO14,1)," - ",FIXED(AO14+0.1,1))</f>
        <v>0,7 - 0,8</v>
      </c>
      <c r="B55" s="126" t="str">
        <f t="shared" si="120"/>
        <v>+</v>
      </c>
      <c r="C55" s="179">
        <f>IF(AO154&gt;0,AO155/AO154,"")</f>
        <v>52.520178124130254</v>
      </c>
      <c r="D55" s="150">
        <f>IF(AO154&gt;0,AO154,"")</f>
        <v>3593</v>
      </c>
      <c r="E55" s="150">
        <f>IF(AO148&gt;0,AO151/AO148,"")</f>
        <v>4</v>
      </c>
      <c r="F55" s="179" t="str">
        <f>IF(CT149&gt;0,CT150/CT149,"")</f>
        <v/>
      </c>
      <c r="G55" s="150" t="str">
        <f>IF(CT149&gt;0,CT149,"")</f>
        <v/>
      </c>
      <c r="H55" s="79">
        <f>IF(CT154&gt;0,CT155/CT154,"")</f>
        <v>52.520178124130254</v>
      </c>
      <c r="I55" s="150">
        <f>IF(CT154&gt;0,CT154,"")</f>
        <v>3593</v>
      </c>
      <c r="J55" s="109"/>
      <c r="K55" s="94"/>
      <c r="L55" s="66"/>
      <c r="M55" s="9" t="str">
        <f>IF('BLOC PM'!A45&lt;&gt;"",'BLOC PM'!A45,"")</f>
        <v/>
      </c>
      <c r="N55" s="9">
        <f>IF(AND('BLOC PM'!A45&lt;&gt;"",'BLOC PM'!N45&lt;&gt;"*Non mis en vente"),1,0)</f>
        <v>0</v>
      </c>
      <c r="O55" s="9">
        <f>IF(OR('BLOC PM'!E45="CR",'BLOC PM'!E45="CE"),1,0)</f>
        <v>0</v>
      </c>
      <c r="P55" s="9">
        <f>IF(AND('BLOC PM'!N45&lt;&gt;"*RETIRE",'BLOC PM'!N45&lt;&gt;"*PAS D'OFFRE",'BLOC PM'!N45&lt;&gt;""),1,0)</f>
        <v>0</v>
      </c>
      <c r="Q55" s="10">
        <f>'BLOC PM'!I45</f>
        <v>0</v>
      </c>
      <c r="R55" s="10">
        <f t="shared" si="117"/>
        <v>0</v>
      </c>
      <c r="S55" s="10">
        <f>'BLOC PM'!L45</f>
        <v>0</v>
      </c>
      <c r="T55" s="10">
        <f t="shared" si="118"/>
        <v>0</v>
      </c>
      <c r="U55" s="10">
        <f>'BLOC PM'!O45</f>
        <v>0</v>
      </c>
      <c r="V55" s="10">
        <f t="shared" si="119"/>
        <v>0</v>
      </c>
      <c r="W55" s="10">
        <f>'BLOC PM'!B45</f>
        <v>0</v>
      </c>
      <c r="X55" s="7"/>
      <c r="Y55" s="2">
        <f>+'UP PM'!A46</f>
        <v>0</v>
      </c>
      <c r="Z55" s="2">
        <f>IF(AND('UP PM'!A46&lt;&gt;"",'UP PM'!N46&lt;&gt;"*Non mis en vente"),1,0)</f>
        <v>0</v>
      </c>
      <c r="AA55" s="2">
        <f>IF(AND('UP PM'!N46&lt;&gt;"*RETIRE",'UP PM'!N46&lt;&gt;"*PAS D'OFFRE",'UP PM'!N46&lt;&gt;""),1,0)</f>
        <v>0</v>
      </c>
      <c r="AB55" s="10">
        <f>+'UP PM'!G46</f>
        <v>0</v>
      </c>
      <c r="AC55" s="2">
        <f t="shared" si="5"/>
        <v>0</v>
      </c>
      <c r="AD55" s="2">
        <f>'UP PM'!B46</f>
        <v>0</v>
      </c>
      <c r="AE55" s="7"/>
      <c r="AF55" s="154"/>
      <c r="AG55" s="9" t="str">
        <f>IF('BLOC PM'!A45&lt;&gt;"",'BLOC PM'!A45,"")</f>
        <v/>
      </c>
      <c r="AH55" s="148">
        <f>IF(AND('BLOC PM'!$K45&gt;synthèse!AH$14,'BLOC PM'!$K45&lt;synthèse!AH$14+0.1),1,0)</f>
        <v>0</v>
      </c>
      <c r="AI55" s="148">
        <f>IF(AND('BLOC PM'!$K45&gt;synthèse!AI$14,'BLOC PM'!$K45&lt;synthèse!AI$14+0.1),1,0)</f>
        <v>0</v>
      </c>
      <c r="AJ55" s="148">
        <f>IF(AND('BLOC PM'!$K45&gt;synthèse!AJ$14,'BLOC PM'!$K45&lt;synthèse!AJ$14+0.1),1,0)</f>
        <v>0</v>
      </c>
      <c r="AK55" s="148">
        <f>IF(AND('BLOC PM'!$K45&gt;synthèse!AK$14,'BLOC PM'!$K45&lt;synthèse!AK$14+0.1),1,0)</f>
        <v>0</v>
      </c>
      <c r="AL55" s="148">
        <f>IF(AND('BLOC PM'!$K45&gt;synthèse!AL$14,'BLOC PM'!$K45&lt;synthèse!AL$14+0.1),1,0)</f>
        <v>0</v>
      </c>
      <c r="AM55" s="148">
        <f>IF(AND('BLOC PM'!$K45&gt;synthèse!AM$14,'BLOC PM'!$K45&lt;synthèse!AM$14+0.1),1,0)</f>
        <v>0</v>
      </c>
      <c r="AN55" s="148">
        <f>IF(AND('BLOC PM'!$K45&gt;synthèse!AN$14,'BLOC PM'!$K45&lt;synthèse!AN$14+0.1),1,0)</f>
        <v>0</v>
      </c>
      <c r="AO55" s="148">
        <f>IF(AND('BLOC PM'!$K45&gt;synthèse!AO$14,'BLOC PM'!$K45&lt;synthèse!AO$14+0.1),1,0)</f>
        <v>0</v>
      </c>
      <c r="AP55" s="148">
        <f>IF(AND('BLOC PM'!$K45&gt;synthèse!AP$14,'BLOC PM'!$K45&lt;synthèse!AP$14+0.1),1,0)</f>
        <v>0</v>
      </c>
      <c r="AQ55" s="148">
        <f>IF(AND('BLOC PM'!$K45&gt;synthèse!AQ$14,'BLOC PM'!$K45&lt;synthèse!AQ$14+0.1),1,0)</f>
        <v>0</v>
      </c>
      <c r="AR55" s="148">
        <f>IF(AND('BLOC PM'!$K45&gt;synthèse!AR$14,'BLOC PM'!$K45&lt;synthèse!AR$14+0.1),1,0)</f>
        <v>0</v>
      </c>
      <c r="AS55" s="148">
        <f>IF(AND('BLOC PM'!$K45&gt;synthèse!AS$14,'BLOC PM'!$K45&lt;synthèse!AS$14+0.1),1,0)</f>
        <v>0</v>
      </c>
      <c r="AT55" s="148">
        <f>IF(AND('BLOC PM'!$K45&gt;synthèse!AT$14,'BLOC PM'!$K45&lt;synthèse!AT$14+0.1),1,0)</f>
        <v>0</v>
      </c>
      <c r="AU55" s="148">
        <f>IF(AND('BLOC PM'!$K45&gt;synthèse!AU$14,'BLOC PM'!$K45&lt;synthèse!AU$14+0.1),1,0)</f>
        <v>0</v>
      </c>
      <c r="AV55" s="148">
        <f>IF(AND('BLOC PM'!$K45&gt;synthèse!AV$14,'BLOC PM'!$K45&lt;synthèse!AV$14+0.1),1,0)</f>
        <v>0</v>
      </c>
      <c r="AW55" s="148">
        <f>IF(AND('BLOC PM'!$K45&gt;synthèse!AW$14,'BLOC PM'!$K45&lt;synthèse!AW$14+0.1),1,0)</f>
        <v>0</v>
      </c>
      <c r="AX55" s="148">
        <f>IF(AND('BLOC PM'!$K45&gt;synthèse!AX$14,'BLOC PM'!$K45&lt;synthèse!AX$14+0.1),1,0)</f>
        <v>0</v>
      </c>
      <c r="AY55" s="148">
        <f>IF(AND('BLOC PM'!$K45&gt;synthèse!AY$14,'BLOC PM'!$K45&lt;synthèse!AY$14+0.1),1,0)</f>
        <v>0</v>
      </c>
      <c r="AZ55" s="148">
        <f>IF(AND('BLOC PM'!$K45&gt;synthèse!AZ$14,'BLOC PM'!$K45&lt;synthèse!AZ$14+0.1),1,0)</f>
        <v>0</v>
      </c>
      <c r="BA55" s="148">
        <f>IF(AND('BLOC PM'!$K45&gt;synthèse!BA$14,'BLOC PM'!$K45&lt;synthèse!BA$14+0.1),1,0)</f>
        <v>0</v>
      </c>
      <c r="BB55" s="148">
        <f>IF(AND('BLOC PM'!$K45&gt;synthèse!BB$14,'BLOC PM'!$K45&lt;synthèse!BB$14+0.1),1,0)</f>
        <v>0</v>
      </c>
      <c r="BC55" s="148">
        <f>IF(AND('BLOC PM'!$K45&gt;synthèse!BC$14,'BLOC PM'!$K45&lt;synthèse!BC$14+0.1),1,0)</f>
        <v>0</v>
      </c>
      <c r="BD55" s="148">
        <f>IF(AND('BLOC PM'!$K45&gt;synthèse!BD$14,'BLOC PM'!$K45&lt;synthèse!BD$14+0.1),1,0)</f>
        <v>0</v>
      </c>
      <c r="BE55" s="148">
        <f>IF(AND('BLOC PM'!$K45&gt;synthèse!BE$14,'BLOC PM'!$K45&lt;synthèse!BE$14+0.1),1,0)</f>
        <v>0</v>
      </c>
      <c r="BF55" s="148">
        <f>IF(AND('BLOC PM'!$K45&gt;synthèse!BF$14,'BLOC PM'!$K45&lt;synthèse!BF$14+0.1),1,0)</f>
        <v>0</v>
      </c>
      <c r="BG55" s="148">
        <f>IF(AND('BLOC PM'!$K45&gt;synthèse!BG$14,'BLOC PM'!$K45&lt;synthèse!BG$14+0.1),1,0)</f>
        <v>0</v>
      </c>
      <c r="BH55" s="148">
        <f>IF(AND('BLOC PM'!$K45&gt;synthèse!BH$14,'BLOC PM'!$K45&lt;synthèse!BH$14+0.1),1,0)</f>
        <v>0</v>
      </c>
      <c r="BI55" s="148">
        <f>IF(AND('BLOC PM'!$K45&gt;synthèse!BI$14,'BLOC PM'!$K45&lt;synthèse!BI$14+0.1),1,0)</f>
        <v>0</v>
      </c>
      <c r="BJ55" s="148">
        <f>IF(AND('BLOC PM'!$K45&gt;synthèse!BJ$14,'BLOC PM'!$K45&lt;synthèse!BJ$14+0.1),1,0)</f>
        <v>0</v>
      </c>
      <c r="BK55" s="148">
        <f>IF(AND('BLOC PM'!$K45&gt;synthèse!BK$14,'BLOC PM'!$K45&lt;synthèse!BK$14+0.1),1,0)</f>
        <v>0</v>
      </c>
      <c r="BL55" s="148">
        <f>IF(AND('BLOC PM'!$K45&gt;synthèse!BL$14,'BLOC PM'!$K45&lt;synthèse!BL$14+0.1),1,0)</f>
        <v>0</v>
      </c>
      <c r="BM55" s="148">
        <f>IF(AND('BLOC PM'!$K45&gt;synthèse!BM$14,'BLOC PM'!$K45&lt;synthèse!BM$14+0.1),1,0)</f>
        <v>0</v>
      </c>
      <c r="BN55" s="148">
        <f>IF(AND('BLOC PM'!$K45&gt;synthèse!BN$14,'BLOC PM'!$K45&lt;synthèse!BN$14+0.1),1,0)</f>
        <v>0</v>
      </c>
      <c r="BO55" s="148">
        <f>IF(AND('BLOC PM'!$K45&gt;synthèse!BO$14,'BLOC PM'!$K45&lt;synthèse!BO$14+0.1),1,0)</f>
        <v>0</v>
      </c>
      <c r="BP55" s="148">
        <f>IF(AND('BLOC PM'!$K45&gt;synthèse!BP$14,'BLOC PM'!$K45&lt;synthèse!BP$14+0.1),1,0)</f>
        <v>0</v>
      </c>
      <c r="BQ55" s="148">
        <f>IF(AND('BLOC PM'!$K45&gt;synthèse!BQ$14,'BLOC PM'!$K45&lt;synthèse!BQ$14+0.1),1,0)</f>
        <v>0</v>
      </c>
      <c r="BR55" s="148">
        <f>IF(AND('BLOC PM'!$K45&gt;synthèse!BR$14,'BLOC PM'!$K45&lt;synthèse!BR$14+0.1),1,0)</f>
        <v>0</v>
      </c>
      <c r="BS55" s="148">
        <f>IF(AND('BLOC PM'!$K45&gt;synthèse!BS$14,'BLOC PM'!$K45&lt;synthèse!BS$14+0.1),1,0)</f>
        <v>0</v>
      </c>
      <c r="BT55" s="148">
        <f>IF(AND('BLOC PM'!$K45&gt;synthèse!BT$14,'BLOC PM'!$K45&lt;synthèse!BT$14+0.1),1,0)</f>
        <v>0</v>
      </c>
      <c r="BU55" s="148">
        <f>IF(AND('BLOC PM'!$K45&gt;synthèse!BU$14,'BLOC PM'!$K45&lt;synthèse!BU$14+0.1),1,0)</f>
        <v>0</v>
      </c>
      <c r="BV55" s="148">
        <f>IF(AND('BLOC PM'!$K45&gt;synthèse!BV$14,'BLOC PM'!$K45&lt;synthèse!BV$14+0.1),1,0)</f>
        <v>0</v>
      </c>
      <c r="BW55" s="148">
        <f>IF(AND('BLOC PM'!$K45&gt;synthèse!BW$14,'BLOC PM'!$K45&lt;synthèse!BW$14+0.1),1,0)</f>
        <v>0</v>
      </c>
      <c r="BX55" s="148">
        <f>IF(AND('BLOC PM'!$K45&gt;synthèse!BX$14,'BLOC PM'!$K45&lt;synthèse!BX$14+0.1),1,0)</f>
        <v>0</v>
      </c>
      <c r="BY55" s="148">
        <f>IF(AND('BLOC PM'!$K45&gt;synthèse!BY$14,'BLOC PM'!$K45&lt;synthèse!BY$14+0.1),1,0)</f>
        <v>0</v>
      </c>
      <c r="BZ55" s="148">
        <f>IF(AND('BLOC PM'!$K45&gt;synthèse!BZ$14,'BLOC PM'!$K45&lt;synthèse!BZ$14+0.1),1,0)</f>
        <v>0</v>
      </c>
      <c r="CA55" s="148">
        <f>IF(AND('BLOC PM'!$K45&gt;synthèse!CA$14,'BLOC PM'!$K45&lt;synthèse!CA$14+0.1),1,0)</f>
        <v>0</v>
      </c>
      <c r="CB55" s="148">
        <f>IF(AND('BLOC PM'!$K45&gt;synthèse!CB$14,'BLOC PM'!$K45&lt;synthèse!CB$14+0.1),1,0)</f>
        <v>0</v>
      </c>
      <c r="CC55" s="148">
        <f>IF(AND('BLOC PM'!$K45&gt;synthèse!CC$14,'BLOC PM'!$K45&lt;synthèse!CC$14+0.1),1,0)</f>
        <v>0</v>
      </c>
      <c r="CD55" s="148">
        <f>IF(AND('BLOC PM'!$K45&gt;synthèse!CD$14,'BLOC PM'!$K45&lt;synthèse!CD$14+0.1),1,0)</f>
        <v>0</v>
      </c>
      <c r="CE55" s="148">
        <f>IF(AND('BLOC PM'!$K45&gt;synthèse!CE$14,'BLOC PM'!$K45&lt;synthèse!CE$14+0.1),1,0)</f>
        <v>0</v>
      </c>
      <c r="CF55" s="148">
        <f>IF(AND('BLOC PM'!$K45&gt;synthèse!CF$14,'BLOC PM'!$K45&lt;synthèse!CF$14+0.1),1,0)</f>
        <v>0</v>
      </c>
      <c r="CG55" s="148">
        <f>IF(AND('BLOC PM'!$K45&gt;synthèse!CG$14,'BLOC PM'!$K45&lt;synthèse!CG$14+0.1),1,0)</f>
        <v>0</v>
      </c>
      <c r="CH55" s="148">
        <f>IF(AND('BLOC PM'!$K45&gt;synthèse!CH$14,'BLOC PM'!$K45&lt;synthèse!CH$14+0.1),1,0)</f>
        <v>0</v>
      </c>
      <c r="CI55" s="148">
        <f>IF(AND('BLOC PM'!$K45&gt;synthèse!CI$14,'BLOC PM'!$K45&lt;synthèse!CI$14+0.1),1,0)</f>
        <v>0</v>
      </c>
      <c r="CJ55" s="148">
        <f>IF(AND('BLOC PM'!$K45&gt;synthèse!CJ$14,'BLOC PM'!$K45&lt;synthèse!CJ$14+0.1),1,0)</f>
        <v>0</v>
      </c>
      <c r="CK55" s="148">
        <f>IF(AND('BLOC PM'!$K45&gt;synthèse!CK$14,'BLOC PM'!$K45&lt;synthèse!CK$14+0.1),1,0)</f>
        <v>0</v>
      </c>
      <c r="CM55" s="2">
        <f t="shared" si="66"/>
        <v>0</v>
      </c>
      <c r="CN55" s="2">
        <f t="shared" si="67"/>
        <v>0</v>
      </c>
      <c r="CO55" s="2">
        <f t="shared" si="68"/>
        <v>0</v>
      </c>
      <c r="CP55" s="2">
        <f t="shared" si="69"/>
        <v>0</v>
      </c>
      <c r="CQ55" s="2">
        <f t="shared" si="70"/>
        <v>0</v>
      </c>
      <c r="CR55" s="2">
        <f t="shared" si="71"/>
        <v>0</v>
      </c>
      <c r="CS55" s="2">
        <f t="shared" si="72"/>
        <v>0</v>
      </c>
      <c r="CT55" s="2">
        <f t="shared" si="73"/>
        <v>0</v>
      </c>
      <c r="CU55" s="2">
        <f t="shared" si="74"/>
        <v>0</v>
      </c>
      <c r="CV55" s="2">
        <f t="shared" si="75"/>
        <v>0</v>
      </c>
      <c r="CW55" s="2">
        <f t="shared" si="76"/>
        <v>0</v>
      </c>
      <c r="CX55" s="2">
        <f t="shared" si="77"/>
        <v>0</v>
      </c>
      <c r="CY55" s="2">
        <f t="shared" si="78"/>
        <v>0</v>
      </c>
      <c r="CZ55" s="2">
        <f t="shared" si="79"/>
        <v>0</v>
      </c>
      <c r="DA55" s="2">
        <f t="shared" si="80"/>
        <v>0</v>
      </c>
      <c r="DB55" s="2">
        <f t="shared" si="81"/>
        <v>0</v>
      </c>
      <c r="DC55" s="2">
        <f t="shared" si="82"/>
        <v>0</v>
      </c>
      <c r="DD55" s="2">
        <f t="shared" si="83"/>
        <v>0</v>
      </c>
      <c r="DE55" s="2">
        <f t="shared" si="84"/>
        <v>0</v>
      </c>
      <c r="DF55" s="2">
        <f t="shared" si="85"/>
        <v>0</v>
      </c>
      <c r="DG55" s="2">
        <f t="shared" si="86"/>
        <v>0</v>
      </c>
      <c r="DH55" s="2">
        <f t="shared" si="87"/>
        <v>0</v>
      </c>
      <c r="DI55" s="2">
        <f t="shared" si="88"/>
        <v>0</v>
      </c>
      <c r="DJ55" s="2">
        <f t="shared" si="89"/>
        <v>0</v>
      </c>
      <c r="DK55" s="2">
        <f t="shared" si="90"/>
        <v>0</v>
      </c>
      <c r="DL55" s="2">
        <f t="shared" si="91"/>
        <v>0</v>
      </c>
      <c r="DM55" s="2">
        <f t="shared" si="92"/>
        <v>0</v>
      </c>
      <c r="DN55" s="2">
        <f t="shared" si="93"/>
        <v>0</v>
      </c>
      <c r="DO55" s="2">
        <f t="shared" si="94"/>
        <v>0</v>
      </c>
      <c r="DP55" s="2">
        <f t="shared" si="95"/>
        <v>0</v>
      </c>
      <c r="DQ55" s="2">
        <f t="shared" si="96"/>
        <v>0</v>
      </c>
      <c r="DR55" s="2">
        <f t="shared" si="97"/>
        <v>0</v>
      </c>
      <c r="DS55" s="2">
        <f t="shared" si="98"/>
        <v>0</v>
      </c>
      <c r="DT55" s="2">
        <f t="shared" si="99"/>
        <v>0</v>
      </c>
      <c r="DU55" s="2">
        <f t="shared" si="100"/>
        <v>0</v>
      </c>
      <c r="DV55" s="2">
        <f t="shared" si="101"/>
        <v>0</v>
      </c>
      <c r="DW55" s="2">
        <f t="shared" si="102"/>
        <v>0</v>
      </c>
      <c r="DX55" s="2">
        <f t="shared" si="103"/>
        <v>0</v>
      </c>
      <c r="DY55" s="2">
        <f t="shared" si="104"/>
        <v>0</v>
      </c>
      <c r="DZ55" s="2">
        <f t="shared" si="105"/>
        <v>0</v>
      </c>
      <c r="EA55" s="2">
        <f t="shared" si="106"/>
        <v>0</v>
      </c>
      <c r="EB55" s="2">
        <f t="shared" si="107"/>
        <v>0</v>
      </c>
      <c r="EC55" s="2">
        <f t="shared" si="108"/>
        <v>0</v>
      </c>
      <c r="ED55" s="2">
        <f t="shared" si="109"/>
        <v>0</v>
      </c>
      <c r="EE55" s="2">
        <f t="shared" si="110"/>
        <v>0</v>
      </c>
      <c r="EF55" s="2">
        <f t="shared" si="111"/>
        <v>0</v>
      </c>
      <c r="EG55" s="2">
        <f t="shared" si="112"/>
        <v>0</v>
      </c>
      <c r="EH55" s="2">
        <f t="shared" si="113"/>
        <v>0</v>
      </c>
      <c r="EI55" s="2">
        <f t="shared" si="113"/>
        <v>0</v>
      </c>
      <c r="EJ55" s="2">
        <f t="shared" si="113"/>
        <v>0</v>
      </c>
      <c r="EK55" s="2">
        <f t="shared" si="113"/>
        <v>0</v>
      </c>
      <c r="EL55" s="2">
        <f t="shared" si="113"/>
        <v>0</v>
      </c>
      <c r="EM55" s="2">
        <f t="shared" si="113"/>
        <v>0</v>
      </c>
      <c r="EN55" s="2">
        <f t="shared" si="113"/>
        <v>0</v>
      </c>
      <c r="EO55" s="2">
        <f t="shared" si="113"/>
        <v>0</v>
      </c>
      <c r="EP55" s="2">
        <f t="shared" si="113"/>
        <v>0</v>
      </c>
      <c r="ES55" s="243"/>
      <c r="ET55" s="243"/>
      <c r="EU55" s="263"/>
      <c r="EV55" s="264"/>
      <c r="EW55" s="258"/>
      <c r="EX55" s="259"/>
      <c r="EY55" s="268"/>
      <c r="EZ55" s="7"/>
    </row>
    <row r="56" spans="1:156" ht="16.5" x14ac:dyDescent="0.25">
      <c r="A56" s="78" t="str">
        <f>CONCATENATE(FIXED(AP14,1)," - ",FIXED(AP14+0.1,1))</f>
        <v>0,8 - 0,9</v>
      </c>
      <c r="B56" s="126" t="str">
        <f t="shared" si="120"/>
        <v>+</v>
      </c>
      <c r="C56" s="179">
        <f>IF(AP154&gt;0,AP155/AP154,"")</f>
        <v>53.649717514124291</v>
      </c>
      <c r="D56" s="150">
        <f>IF(AP154&gt;0,AP154,"")</f>
        <v>885</v>
      </c>
      <c r="E56" s="150">
        <f>IF(AP148&gt;0,AP151/AP148,"")</f>
        <v>4</v>
      </c>
      <c r="F56" s="179" t="str">
        <f>IF(CU149&gt;0,CU150/CU149,"")</f>
        <v/>
      </c>
      <c r="G56" s="150" t="str">
        <f>IF(CU149&gt;0,CU149,"")</f>
        <v/>
      </c>
      <c r="H56" s="79">
        <f>IF(CU154&gt;0,CU155/CU154,"")</f>
        <v>53.649717514124291</v>
      </c>
      <c r="I56" s="150">
        <f>IF(CU154&gt;0,CU154,"")</f>
        <v>885</v>
      </c>
      <c r="J56" s="109"/>
      <c r="K56" s="94"/>
      <c r="L56" s="66"/>
      <c r="M56" s="9" t="str">
        <f>IF('BLOC PM'!A46&lt;&gt;"",'BLOC PM'!A46,"")</f>
        <v/>
      </c>
      <c r="N56" s="9">
        <f>IF(AND('BLOC PM'!A46&lt;&gt;"",'BLOC PM'!N46&lt;&gt;"*Non mis en vente"),1,0)</f>
        <v>0</v>
      </c>
      <c r="O56" s="9">
        <f>IF(OR('BLOC PM'!E46="CR",'BLOC PM'!E46="CE"),1,0)</f>
        <v>0</v>
      </c>
      <c r="P56" s="9">
        <f>IF(AND('BLOC PM'!N46&lt;&gt;"*RETIRE",'BLOC PM'!N46&lt;&gt;"*PAS D'OFFRE",'BLOC PM'!N46&lt;&gt;""),1,0)</f>
        <v>0</v>
      </c>
      <c r="Q56" s="10">
        <f>'BLOC PM'!I46</f>
        <v>0</v>
      </c>
      <c r="R56" s="10">
        <f t="shared" si="117"/>
        <v>0</v>
      </c>
      <c r="S56" s="10">
        <f>'BLOC PM'!L46</f>
        <v>0</v>
      </c>
      <c r="T56" s="10">
        <f t="shared" si="118"/>
        <v>0</v>
      </c>
      <c r="U56" s="10">
        <f>'BLOC PM'!O46</f>
        <v>0</v>
      </c>
      <c r="V56" s="10">
        <f t="shared" si="119"/>
        <v>0</v>
      </c>
      <c r="W56" s="10">
        <f>'BLOC PM'!B46</f>
        <v>0</v>
      </c>
      <c r="X56" s="7"/>
      <c r="Y56" s="2">
        <f>+'UP PM'!A47</f>
        <v>0</v>
      </c>
      <c r="Z56" s="2">
        <f>IF(AND('UP PM'!A47&lt;&gt;"",'UP PM'!N47&lt;&gt;"*Non mis en vente"),1,0)</f>
        <v>0</v>
      </c>
      <c r="AA56" s="2">
        <f>IF(AND('UP PM'!N47&lt;&gt;"*RETIRE",'UP PM'!N47&lt;&gt;"*PAS D'OFFRE",'UP PM'!N47&lt;&gt;""),1,0)</f>
        <v>0</v>
      </c>
      <c r="AB56" s="10">
        <f>+'UP PM'!G47</f>
        <v>0</v>
      </c>
      <c r="AC56" s="2">
        <f t="shared" si="5"/>
        <v>0</v>
      </c>
      <c r="AD56" s="2">
        <f>'UP PM'!B47</f>
        <v>0</v>
      </c>
      <c r="AE56" s="7"/>
      <c r="AF56" s="154"/>
      <c r="AG56" s="9" t="str">
        <f>IF('BLOC PM'!A46&lt;&gt;"",'BLOC PM'!A46,"")</f>
        <v/>
      </c>
      <c r="AH56" s="148">
        <f>IF(AND('BLOC PM'!$K46&gt;synthèse!AH$14,'BLOC PM'!$K46&lt;synthèse!AH$14+0.1),1,0)</f>
        <v>0</v>
      </c>
      <c r="AI56" s="148">
        <f>IF(AND('BLOC PM'!$K46&gt;synthèse!AI$14,'BLOC PM'!$K46&lt;synthèse!AI$14+0.1),1,0)</f>
        <v>0</v>
      </c>
      <c r="AJ56" s="148">
        <f>IF(AND('BLOC PM'!$K46&gt;synthèse!AJ$14,'BLOC PM'!$K46&lt;synthèse!AJ$14+0.1),1,0)</f>
        <v>0</v>
      </c>
      <c r="AK56" s="148">
        <f>IF(AND('BLOC PM'!$K46&gt;synthèse!AK$14,'BLOC PM'!$K46&lt;synthèse!AK$14+0.1),1,0)</f>
        <v>0</v>
      </c>
      <c r="AL56" s="148">
        <f>IF(AND('BLOC PM'!$K46&gt;synthèse!AL$14,'BLOC PM'!$K46&lt;synthèse!AL$14+0.1),1,0)</f>
        <v>0</v>
      </c>
      <c r="AM56" s="148">
        <f>IF(AND('BLOC PM'!$K46&gt;synthèse!AM$14,'BLOC PM'!$K46&lt;synthèse!AM$14+0.1),1,0)</f>
        <v>0</v>
      </c>
      <c r="AN56" s="148">
        <f>IF(AND('BLOC PM'!$K46&gt;synthèse!AN$14,'BLOC PM'!$K46&lt;synthèse!AN$14+0.1),1,0)</f>
        <v>0</v>
      </c>
      <c r="AO56" s="148">
        <f>IF(AND('BLOC PM'!$K46&gt;synthèse!AO$14,'BLOC PM'!$K46&lt;synthèse!AO$14+0.1),1,0)</f>
        <v>0</v>
      </c>
      <c r="AP56" s="148">
        <f>IF(AND('BLOC PM'!$K46&gt;synthèse!AP$14,'BLOC PM'!$K46&lt;synthèse!AP$14+0.1),1,0)</f>
        <v>0</v>
      </c>
      <c r="AQ56" s="148">
        <f>IF(AND('BLOC PM'!$K46&gt;synthèse!AQ$14,'BLOC PM'!$K46&lt;synthèse!AQ$14+0.1),1,0)</f>
        <v>0</v>
      </c>
      <c r="AR56" s="148">
        <f>IF(AND('BLOC PM'!$K46&gt;synthèse!AR$14,'BLOC PM'!$K46&lt;synthèse!AR$14+0.1),1,0)</f>
        <v>0</v>
      </c>
      <c r="AS56" s="148">
        <f>IF(AND('BLOC PM'!$K46&gt;synthèse!AS$14,'BLOC PM'!$K46&lt;synthèse!AS$14+0.1),1,0)</f>
        <v>0</v>
      </c>
      <c r="AT56" s="148">
        <f>IF(AND('BLOC PM'!$K46&gt;synthèse!AT$14,'BLOC PM'!$K46&lt;synthèse!AT$14+0.1),1,0)</f>
        <v>0</v>
      </c>
      <c r="AU56" s="148">
        <f>IF(AND('BLOC PM'!$K46&gt;synthèse!AU$14,'BLOC PM'!$K46&lt;synthèse!AU$14+0.1),1,0)</f>
        <v>0</v>
      </c>
      <c r="AV56" s="148">
        <f>IF(AND('BLOC PM'!$K46&gt;synthèse!AV$14,'BLOC PM'!$K46&lt;synthèse!AV$14+0.1),1,0)</f>
        <v>0</v>
      </c>
      <c r="AW56" s="148">
        <f>IF(AND('BLOC PM'!$K46&gt;synthèse!AW$14,'BLOC PM'!$K46&lt;synthèse!AW$14+0.1),1,0)</f>
        <v>0</v>
      </c>
      <c r="AX56" s="148">
        <f>IF(AND('BLOC PM'!$K46&gt;synthèse!AX$14,'BLOC PM'!$K46&lt;synthèse!AX$14+0.1),1,0)</f>
        <v>0</v>
      </c>
      <c r="AY56" s="148">
        <f>IF(AND('BLOC PM'!$K46&gt;synthèse!AY$14,'BLOC PM'!$K46&lt;synthèse!AY$14+0.1),1,0)</f>
        <v>0</v>
      </c>
      <c r="AZ56" s="148">
        <f>IF(AND('BLOC PM'!$K46&gt;synthèse!AZ$14,'BLOC PM'!$K46&lt;synthèse!AZ$14+0.1),1,0)</f>
        <v>0</v>
      </c>
      <c r="BA56" s="148">
        <f>IF(AND('BLOC PM'!$K46&gt;synthèse!BA$14,'BLOC PM'!$K46&lt;synthèse!BA$14+0.1),1,0)</f>
        <v>0</v>
      </c>
      <c r="BB56" s="148">
        <f>IF(AND('BLOC PM'!$K46&gt;synthèse!BB$14,'BLOC PM'!$K46&lt;synthèse!BB$14+0.1),1,0)</f>
        <v>0</v>
      </c>
      <c r="BC56" s="148">
        <f>IF(AND('BLOC PM'!$K46&gt;synthèse!BC$14,'BLOC PM'!$K46&lt;synthèse!BC$14+0.1),1,0)</f>
        <v>0</v>
      </c>
      <c r="BD56" s="148">
        <f>IF(AND('BLOC PM'!$K46&gt;synthèse!BD$14,'BLOC PM'!$K46&lt;synthèse!BD$14+0.1),1,0)</f>
        <v>0</v>
      </c>
      <c r="BE56" s="148">
        <f>IF(AND('BLOC PM'!$K46&gt;synthèse!BE$14,'BLOC PM'!$K46&lt;synthèse!BE$14+0.1),1,0)</f>
        <v>0</v>
      </c>
      <c r="BF56" s="148">
        <f>IF(AND('BLOC PM'!$K46&gt;synthèse!BF$14,'BLOC PM'!$K46&lt;synthèse!BF$14+0.1),1,0)</f>
        <v>0</v>
      </c>
      <c r="BG56" s="148">
        <f>IF(AND('BLOC PM'!$K46&gt;synthèse!BG$14,'BLOC PM'!$K46&lt;synthèse!BG$14+0.1),1,0)</f>
        <v>0</v>
      </c>
      <c r="BH56" s="148">
        <f>IF(AND('BLOC PM'!$K46&gt;synthèse!BH$14,'BLOC PM'!$K46&lt;synthèse!BH$14+0.1),1,0)</f>
        <v>0</v>
      </c>
      <c r="BI56" s="148">
        <f>IF(AND('BLOC PM'!$K46&gt;synthèse!BI$14,'BLOC PM'!$K46&lt;synthèse!BI$14+0.1),1,0)</f>
        <v>0</v>
      </c>
      <c r="BJ56" s="148">
        <f>IF(AND('BLOC PM'!$K46&gt;synthèse!BJ$14,'BLOC PM'!$K46&lt;synthèse!BJ$14+0.1),1,0)</f>
        <v>0</v>
      </c>
      <c r="BK56" s="148">
        <f>IF(AND('BLOC PM'!$K46&gt;synthèse!BK$14,'BLOC PM'!$K46&lt;synthèse!BK$14+0.1),1,0)</f>
        <v>0</v>
      </c>
      <c r="BL56" s="148">
        <f>IF(AND('BLOC PM'!$K46&gt;synthèse!BL$14,'BLOC PM'!$K46&lt;synthèse!BL$14+0.1),1,0)</f>
        <v>0</v>
      </c>
      <c r="BM56" s="148">
        <f>IF(AND('BLOC PM'!$K46&gt;synthèse!BM$14,'BLOC PM'!$K46&lt;synthèse!BM$14+0.1),1,0)</f>
        <v>0</v>
      </c>
      <c r="BN56" s="148">
        <f>IF(AND('BLOC PM'!$K46&gt;synthèse!BN$14,'BLOC PM'!$K46&lt;synthèse!BN$14+0.1),1,0)</f>
        <v>0</v>
      </c>
      <c r="BO56" s="148">
        <f>IF(AND('BLOC PM'!$K46&gt;synthèse!BO$14,'BLOC PM'!$K46&lt;synthèse!BO$14+0.1),1,0)</f>
        <v>0</v>
      </c>
      <c r="BP56" s="148">
        <f>IF(AND('BLOC PM'!$K46&gt;synthèse!BP$14,'BLOC PM'!$K46&lt;synthèse!BP$14+0.1),1,0)</f>
        <v>0</v>
      </c>
      <c r="BQ56" s="148">
        <f>IF(AND('BLOC PM'!$K46&gt;synthèse!BQ$14,'BLOC PM'!$K46&lt;synthèse!BQ$14+0.1),1,0)</f>
        <v>0</v>
      </c>
      <c r="BR56" s="148">
        <f>IF(AND('BLOC PM'!$K46&gt;synthèse!BR$14,'BLOC PM'!$K46&lt;synthèse!BR$14+0.1),1,0)</f>
        <v>0</v>
      </c>
      <c r="BS56" s="148">
        <f>IF(AND('BLOC PM'!$K46&gt;synthèse!BS$14,'BLOC PM'!$K46&lt;synthèse!BS$14+0.1),1,0)</f>
        <v>0</v>
      </c>
      <c r="BT56" s="148">
        <f>IF(AND('BLOC PM'!$K46&gt;synthèse!BT$14,'BLOC PM'!$K46&lt;synthèse!BT$14+0.1),1,0)</f>
        <v>0</v>
      </c>
      <c r="BU56" s="148">
        <f>IF(AND('BLOC PM'!$K46&gt;synthèse!BU$14,'BLOC PM'!$K46&lt;synthèse!BU$14+0.1),1,0)</f>
        <v>0</v>
      </c>
      <c r="BV56" s="148">
        <f>IF(AND('BLOC PM'!$K46&gt;synthèse!BV$14,'BLOC PM'!$K46&lt;synthèse!BV$14+0.1),1,0)</f>
        <v>0</v>
      </c>
      <c r="BW56" s="148">
        <f>IF(AND('BLOC PM'!$K46&gt;synthèse!BW$14,'BLOC PM'!$K46&lt;synthèse!BW$14+0.1),1,0)</f>
        <v>0</v>
      </c>
      <c r="BX56" s="148">
        <f>IF(AND('BLOC PM'!$K46&gt;synthèse!BX$14,'BLOC PM'!$K46&lt;synthèse!BX$14+0.1),1,0)</f>
        <v>0</v>
      </c>
      <c r="BY56" s="148">
        <f>IF(AND('BLOC PM'!$K46&gt;synthèse!BY$14,'BLOC PM'!$K46&lt;synthèse!BY$14+0.1),1,0)</f>
        <v>0</v>
      </c>
      <c r="BZ56" s="148">
        <f>IF(AND('BLOC PM'!$K46&gt;synthèse!BZ$14,'BLOC PM'!$K46&lt;synthèse!BZ$14+0.1),1,0)</f>
        <v>0</v>
      </c>
      <c r="CA56" s="148">
        <f>IF(AND('BLOC PM'!$K46&gt;synthèse!CA$14,'BLOC PM'!$K46&lt;synthèse!CA$14+0.1),1,0)</f>
        <v>0</v>
      </c>
      <c r="CB56" s="148">
        <f>IF(AND('BLOC PM'!$K46&gt;synthèse!CB$14,'BLOC PM'!$K46&lt;synthèse!CB$14+0.1),1,0)</f>
        <v>0</v>
      </c>
      <c r="CC56" s="148">
        <f>IF(AND('BLOC PM'!$K46&gt;synthèse!CC$14,'BLOC PM'!$K46&lt;synthèse!CC$14+0.1),1,0)</f>
        <v>0</v>
      </c>
      <c r="CD56" s="148">
        <f>IF(AND('BLOC PM'!$K46&gt;synthèse!CD$14,'BLOC PM'!$K46&lt;synthèse!CD$14+0.1),1,0)</f>
        <v>0</v>
      </c>
      <c r="CE56" s="148">
        <f>IF(AND('BLOC PM'!$K46&gt;synthèse!CE$14,'BLOC PM'!$K46&lt;synthèse!CE$14+0.1),1,0)</f>
        <v>0</v>
      </c>
      <c r="CF56" s="148">
        <f>IF(AND('BLOC PM'!$K46&gt;synthèse!CF$14,'BLOC PM'!$K46&lt;synthèse!CF$14+0.1),1,0)</f>
        <v>0</v>
      </c>
      <c r="CG56" s="148">
        <f>IF(AND('BLOC PM'!$K46&gt;synthèse!CG$14,'BLOC PM'!$K46&lt;synthèse!CG$14+0.1),1,0)</f>
        <v>0</v>
      </c>
      <c r="CH56" s="148">
        <f>IF(AND('BLOC PM'!$K46&gt;synthèse!CH$14,'BLOC PM'!$K46&lt;synthèse!CH$14+0.1),1,0)</f>
        <v>0</v>
      </c>
      <c r="CI56" s="148">
        <f>IF(AND('BLOC PM'!$K46&gt;synthèse!CI$14,'BLOC PM'!$K46&lt;synthèse!CI$14+0.1),1,0)</f>
        <v>0</v>
      </c>
      <c r="CJ56" s="148">
        <f>IF(AND('BLOC PM'!$K46&gt;synthèse!CJ$14,'BLOC PM'!$K46&lt;synthèse!CJ$14+0.1),1,0)</f>
        <v>0</v>
      </c>
      <c r="CK56" s="148">
        <f>IF(AND('BLOC PM'!$K46&gt;synthèse!CK$14,'BLOC PM'!$K46&lt;synthèse!CK$14+0.1),1,0)</f>
        <v>0</v>
      </c>
      <c r="CM56" s="2">
        <f t="shared" si="66"/>
        <v>0</v>
      </c>
      <c r="CN56" s="2">
        <f t="shared" si="67"/>
        <v>0</v>
      </c>
      <c r="CO56" s="2">
        <f t="shared" si="68"/>
        <v>0</v>
      </c>
      <c r="CP56" s="2">
        <f t="shared" si="69"/>
        <v>0</v>
      </c>
      <c r="CQ56" s="2">
        <f t="shared" si="70"/>
        <v>0</v>
      </c>
      <c r="CR56" s="2">
        <f t="shared" si="71"/>
        <v>0</v>
      </c>
      <c r="CS56" s="2">
        <f t="shared" si="72"/>
        <v>0</v>
      </c>
      <c r="CT56" s="2">
        <f t="shared" si="73"/>
        <v>0</v>
      </c>
      <c r="CU56" s="2">
        <f t="shared" si="74"/>
        <v>0</v>
      </c>
      <c r="CV56" s="2">
        <f t="shared" si="75"/>
        <v>0</v>
      </c>
      <c r="CW56" s="2">
        <f t="shared" si="76"/>
        <v>0</v>
      </c>
      <c r="CX56" s="2">
        <f t="shared" si="77"/>
        <v>0</v>
      </c>
      <c r="CY56" s="2">
        <f t="shared" si="78"/>
        <v>0</v>
      </c>
      <c r="CZ56" s="2">
        <f t="shared" si="79"/>
        <v>0</v>
      </c>
      <c r="DA56" s="2">
        <f t="shared" si="80"/>
        <v>0</v>
      </c>
      <c r="DB56" s="2">
        <f t="shared" si="81"/>
        <v>0</v>
      </c>
      <c r="DC56" s="2">
        <f t="shared" si="82"/>
        <v>0</v>
      </c>
      <c r="DD56" s="2">
        <f t="shared" si="83"/>
        <v>0</v>
      </c>
      <c r="DE56" s="2">
        <f t="shared" si="84"/>
        <v>0</v>
      </c>
      <c r="DF56" s="2">
        <f t="shared" si="85"/>
        <v>0</v>
      </c>
      <c r="DG56" s="2">
        <f t="shared" si="86"/>
        <v>0</v>
      </c>
      <c r="DH56" s="2">
        <f t="shared" si="87"/>
        <v>0</v>
      </c>
      <c r="DI56" s="2">
        <f t="shared" si="88"/>
        <v>0</v>
      </c>
      <c r="DJ56" s="2">
        <f t="shared" si="89"/>
        <v>0</v>
      </c>
      <c r="DK56" s="2">
        <f t="shared" si="90"/>
        <v>0</v>
      </c>
      <c r="DL56" s="2">
        <f t="shared" si="91"/>
        <v>0</v>
      </c>
      <c r="DM56" s="2">
        <f t="shared" si="92"/>
        <v>0</v>
      </c>
      <c r="DN56" s="2">
        <f t="shared" si="93"/>
        <v>0</v>
      </c>
      <c r="DO56" s="2">
        <f t="shared" si="94"/>
        <v>0</v>
      </c>
      <c r="DP56" s="2">
        <f t="shared" si="95"/>
        <v>0</v>
      </c>
      <c r="DQ56" s="2">
        <f t="shared" si="96"/>
        <v>0</v>
      </c>
      <c r="DR56" s="2">
        <f t="shared" si="97"/>
        <v>0</v>
      </c>
      <c r="DS56" s="2">
        <f t="shared" si="98"/>
        <v>0</v>
      </c>
      <c r="DT56" s="2">
        <f t="shared" si="99"/>
        <v>0</v>
      </c>
      <c r="DU56" s="2">
        <f t="shared" si="100"/>
        <v>0</v>
      </c>
      <c r="DV56" s="2">
        <f t="shared" si="101"/>
        <v>0</v>
      </c>
      <c r="DW56" s="2">
        <f t="shared" si="102"/>
        <v>0</v>
      </c>
      <c r="DX56" s="2">
        <f t="shared" si="103"/>
        <v>0</v>
      </c>
      <c r="DY56" s="2">
        <f t="shared" si="104"/>
        <v>0</v>
      </c>
      <c r="DZ56" s="2">
        <f t="shared" si="105"/>
        <v>0</v>
      </c>
      <c r="EA56" s="2">
        <f t="shared" si="106"/>
        <v>0</v>
      </c>
      <c r="EB56" s="2">
        <f t="shared" si="107"/>
        <v>0</v>
      </c>
      <c r="EC56" s="2">
        <f t="shared" si="108"/>
        <v>0</v>
      </c>
      <c r="ED56" s="2">
        <f t="shared" si="109"/>
        <v>0</v>
      </c>
      <c r="EE56" s="2">
        <f t="shared" si="110"/>
        <v>0</v>
      </c>
      <c r="EF56" s="2">
        <f t="shared" si="111"/>
        <v>0</v>
      </c>
      <c r="EG56" s="2">
        <f t="shared" si="112"/>
        <v>0</v>
      </c>
      <c r="EH56" s="2">
        <f t="shared" si="113"/>
        <v>0</v>
      </c>
      <c r="EI56" s="2">
        <f t="shared" si="113"/>
        <v>0</v>
      </c>
      <c r="EJ56" s="2">
        <f t="shared" si="113"/>
        <v>0</v>
      </c>
      <c r="EK56" s="2">
        <f t="shared" ref="EI56:EP88" si="121">CF56*$O56</f>
        <v>0</v>
      </c>
      <c r="EL56" s="2">
        <f t="shared" si="121"/>
        <v>0</v>
      </c>
      <c r="EM56" s="2">
        <f t="shared" si="121"/>
        <v>0</v>
      </c>
      <c r="EN56" s="2">
        <f t="shared" si="121"/>
        <v>0</v>
      </c>
      <c r="EO56" s="2">
        <f t="shared" si="121"/>
        <v>0</v>
      </c>
      <c r="EP56" s="2">
        <f t="shared" si="121"/>
        <v>0</v>
      </c>
      <c r="ES56" s="243"/>
      <c r="ET56" s="243"/>
      <c r="EU56" s="263"/>
      <c r="EV56" s="264"/>
      <c r="EW56" s="258"/>
      <c r="EX56" s="259"/>
      <c r="EY56" s="268"/>
      <c r="EZ56" s="7"/>
    </row>
    <row r="57" spans="1:156" ht="16.5" x14ac:dyDescent="0.25">
      <c r="A57" s="78" t="str">
        <f>CONCATENATE(FIXED(AQ14,1)," - ",FIXED(AQ14+0.1,1))</f>
        <v>0,9 - 1,0</v>
      </c>
      <c r="B57" s="126"/>
      <c r="C57" s="179" t="str">
        <f>IF(AQ154&gt;0,AQ155/AQ154,"")</f>
        <v/>
      </c>
      <c r="D57" s="150" t="str">
        <f>IF(AQ154&gt;0,AQ154,"")</f>
        <v/>
      </c>
      <c r="E57" s="150" t="str">
        <f>IF(AQ148&gt;0,AQ151/AQ148,"")</f>
        <v/>
      </c>
      <c r="F57" s="179" t="str">
        <f>IF(CV149&gt;0,CV150/CV149,"")</f>
        <v/>
      </c>
      <c r="G57" s="150" t="str">
        <f>IF(CV149&gt;0,CV149,"")</f>
        <v/>
      </c>
      <c r="H57" s="79" t="str">
        <f>IF(CV154&gt;0,CV155/CV154,"")</f>
        <v/>
      </c>
      <c r="I57" s="150" t="str">
        <f>IF(CV154&gt;0,CV154,"")</f>
        <v/>
      </c>
      <c r="J57" s="109"/>
      <c r="K57" s="94"/>
      <c r="L57" s="66"/>
      <c r="M57" s="9" t="str">
        <f>IF('BLOC PM'!A47&lt;&gt;"",'BLOC PM'!A47,"")</f>
        <v/>
      </c>
      <c r="N57" s="9">
        <f>IF(AND('BLOC PM'!A47&lt;&gt;"",'BLOC PM'!N47&lt;&gt;"*Non mis en vente"),1,0)</f>
        <v>0</v>
      </c>
      <c r="O57" s="9">
        <f>IF(OR('BLOC PM'!E47="CR",'BLOC PM'!E47="CE"),1,0)</f>
        <v>0</v>
      </c>
      <c r="P57" s="9">
        <f>IF(AND('BLOC PM'!N47&lt;&gt;"*RETIRE",'BLOC PM'!N47&lt;&gt;"*PAS D'OFFRE",'BLOC PM'!N47&lt;&gt;""),1,0)</f>
        <v>0</v>
      </c>
      <c r="Q57" s="10">
        <f>'BLOC PM'!I47</f>
        <v>0</v>
      </c>
      <c r="R57" s="10">
        <f t="shared" si="117"/>
        <v>0</v>
      </c>
      <c r="S57" s="10">
        <f>'BLOC PM'!L47</f>
        <v>0</v>
      </c>
      <c r="T57" s="10">
        <f t="shared" si="118"/>
        <v>0</v>
      </c>
      <c r="U57" s="10">
        <f>'BLOC PM'!O47</f>
        <v>0</v>
      </c>
      <c r="V57" s="10">
        <f t="shared" si="119"/>
        <v>0</v>
      </c>
      <c r="W57" s="10">
        <f>'BLOC PM'!B47</f>
        <v>0</v>
      </c>
      <c r="X57" s="7"/>
      <c r="Y57" s="2">
        <f>+'UP PM'!A48</f>
        <v>0</v>
      </c>
      <c r="Z57" s="2">
        <f>IF(AND('UP PM'!A48&lt;&gt;"",'UP PM'!N48&lt;&gt;"*Non mis en vente"),1,0)</f>
        <v>0</v>
      </c>
      <c r="AA57" s="2">
        <f>IF(AND('UP PM'!N48&lt;&gt;"*RETIRE",'UP PM'!N48&lt;&gt;"*PAS D'OFFRE",'UP PM'!N48&lt;&gt;""),1,0)</f>
        <v>0</v>
      </c>
      <c r="AB57" s="10">
        <f>+'UP PM'!G48</f>
        <v>0</v>
      </c>
      <c r="AC57" s="2">
        <f t="shared" si="5"/>
        <v>0</v>
      </c>
      <c r="AD57" s="2">
        <f>'UP PM'!B48</f>
        <v>0</v>
      </c>
      <c r="AE57" s="7"/>
      <c r="AF57" s="154"/>
      <c r="AG57" s="9" t="str">
        <f>IF('BLOC PM'!A47&lt;&gt;"",'BLOC PM'!A47,"")</f>
        <v/>
      </c>
      <c r="AH57" s="148">
        <f>IF(AND('BLOC PM'!$K47&gt;synthèse!AH$14,'BLOC PM'!$K47&lt;synthèse!AH$14+0.1),1,0)</f>
        <v>0</v>
      </c>
      <c r="AI57" s="148">
        <f>IF(AND('BLOC PM'!$K47&gt;synthèse!AI$14,'BLOC PM'!$K47&lt;synthèse!AI$14+0.1),1,0)</f>
        <v>0</v>
      </c>
      <c r="AJ57" s="148">
        <f>IF(AND('BLOC PM'!$K47&gt;synthèse!AJ$14,'BLOC PM'!$K47&lt;synthèse!AJ$14+0.1),1,0)</f>
        <v>0</v>
      </c>
      <c r="AK57" s="148">
        <f>IF(AND('BLOC PM'!$K47&gt;synthèse!AK$14,'BLOC PM'!$K47&lt;synthèse!AK$14+0.1),1,0)</f>
        <v>0</v>
      </c>
      <c r="AL57" s="148">
        <f>IF(AND('BLOC PM'!$K47&gt;synthèse!AL$14,'BLOC PM'!$K47&lt;synthèse!AL$14+0.1),1,0)</f>
        <v>0</v>
      </c>
      <c r="AM57" s="148">
        <f>IF(AND('BLOC PM'!$K47&gt;synthèse!AM$14,'BLOC PM'!$K47&lt;synthèse!AM$14+0.1),1,0)</f>
        <v>0</v>
      </c>
      <c r="AN57" s="148">
        <f>IF(AND('BLOC PM'!$K47&gt;synthèse!AN$14,'BLOC PM'!$K47&lt;synthèse!AN$14+0.1),1,0)</f>
        <v>0</v>
      </c>
      <c r="AO57" s="148">
        <f>IF(AND('BLOC PM'!$K47&gt;synthèse!AO$14,'BLOC PM'!$K47&lt;synthèse!AO$14+0.1),1,0)</f>
        <v>0</v>
      </c>
      <c r="AP57" s="148">
        <f>IF(AND('BLOC PM'!$K47&gt;synthèse!AP$14,'BLOC PM'!$K47&lt;synthèse!AP$14+0.1),1,0)</f>
        <v>0</v>
      </c>
      <c r="AQ57" s="148">
        <f>IF(AND('BLOC PM'!$K47&gt;synthèse!AQ$14,'BLOC PM'!$K47&lt;synthèse!AQ$14+0.1),1,0)</f>
        <v>0</v>
      </c>
      <c r="AR57" s="148">
        <f>IF(AND('BLOC PM'!$K47&gt;synthèse!AR$14,'BLOC PM'!$K47&lt;synthèse!AR$14+0.1),1,0)</f>
        <v>0</v>
      </c>
      <c r="AS57" s="148">
        <f>IF(AND('BLOC PM'!$K47&gt;synthèse!AS$14,'BLOC PM'!$K47&lt;synthèse!AS$14+0.1),1,0)</f>
        <v>0</v>
      </c>
      <c r="AT57" s="148">
        <f>IF(AND('BLOC PM'!$K47&gt;synthèse!AT$14,'BLOC PM'!$K47&lt;synthèse!AT$14+0.1),1,0)</f>
        <v>0</v>
      </c>
      <c r="AU57" s="148">
        <f>IF(AND('BLOC PM'!$K47&gt;synthèse!AU$14,'BLOC PM'!$K47&lt;synthèse!AU$14+0.1),1,0)</f>
        <v>0</v>
      </c>
      <c r="AV57" s="148">
        <f>IF(AND('BLOC PM'!$K47&gt;synthèse!AV$14,'BLOC PM'!$K47&lt;synthèse!AV$14+0.1),1,0)</f>
        <v>0</v>
      </c>
      <c r="AW57" s="148">
        <f>IF(AND('BLOC PM'!$K47&gt;synthèse!AW$14,'BLOC PM'!$K47&lt;synthèse!AW$14+0.1),1,0)</f>
        <v>0</v>
      </c>
      <c r="AX57" s="148">
        <f>IF(AND('BLOC PM'!$K47&gt;synthèse!AX$14,'BLOC PM'!$K47&lt;synthèse!AX$14+0.1),1,0)</f>
        <v>0</v>
      </c>
      <c r="AY57" s="148">
        <f>IF(AND('BLOC PM'!$K47&gt;synthèse!AY$14,'BLOC PM'!$K47&lt;synthèse!AY$14+0.1),1,0)</f>
        <v>0</v>
      </c>
      <c r="AZ57" s="148">
        <f>IF(AND('BLOC PM'!$K47&gt;synthèse!AZ$14,'BLOC PM'!$K47&lt;synthèse!AZ$14+0.1),1,0)</f>
        <v>0</v>
      </c>
      <c r="BA57" s="148">
        <f>IF(AND('BLOC PM'!$K47&gt;synthèse!BA$14,'BLOC PM'!$K47&lt;synthèse!BA$14+0.1),1,0)</f>
        <v>0</v>
      </c>
      <c r="BB57" s="148">
        <f>IF(AND('BLOC PM'!$K47&gt;synthèse!BB$14,'BLOC PM'!$K47&lt;synthèse!BB$14+0.1),1,0)</f>
        <v>0</v>
      </c>
      <c r="BC57" s="148">
        <f>IF(AND('BLOC PM'!$K47&gt;synthèse!BC$14,'BLOC PM'!$K47&lt;synthèse!BC$14+0.1),1,0)</f>
        <v>0</v>
      </c>
      <c r="BD57" s="148">
        <f>IF(AND('BLOC PM'!$K47&gt;synthèse!BD$14,'BLOC PM'!$K47&lt;synthèse!BD$14+0.1),1,0)</f>
        <v>0</v>
      </c>
      <c r="BE57" s="148">
        <f>IF(AND('BLOC PM'!$K47&gt;synthèse!BE$14,'BLOC PM'!$K47&lt;synthèse!BE$14+0.1),1,0)</f>
        <v>0</v>
      </c>
      <c r="BF57" s="148">
        <f>IF(AND('BLOC PM'!$K47&gt;synthèse!BF$14,'BLOC PM'!$K47&lt;synthèse!BF$14+0.1),1,0)</f>
        <v>0</v>
      </c>
      <c r="BG57" s="148">
        <f>IF(AND('BLOC PM'!$K47&gt;synthèse!BG$14,'BLOC PM'!$K47&lt;synthèse!BG$14+0.1),1,0)</f>
        <v>0</v>
      </c>
      <c r="BH57" s="148">
        <f>IF(AND('BLOC PM'!$K47&gt;synthèse!BH$14,'BLOC PM'!$K47&lt;synthèse!BH$14+0.1),1,0)</f>
        <v>0</v>
      </c>
      <c r="BI57" s="148">
        <f>IF(AND('BLOC PM'!$K47&gt;synthèse!BI$14,'BLOC PM'!$K47&lt;synthèse!BI$14+0.1),1,0)</f>
        <v>0</v>
      </c>
      <c r="BJ57" s="148">
        <f>IF(AND('BLOC PM'!$K47&gt;synthèse!BJ$14,'BLOC PM'!$K47&lt;synthèse!BJ$14+0.1),1,0)</f>
        <v>0</v>
      </c>
      <c r="BK57" s="148">
        <f>IF(AND('BLOC PM'!$K47&gt;synthèse!BK$14,'BLOC PM'!$K47&lt;synthèse!BK$14+0.1),1,0)</f>
        <v>0</v>
      </c>
      <c r="BL57" s="148">
        <f>IF(AND('BLOC PM'!$K47&gt;synthèse!BL$14,'BLOC PM'!$K47&lt;synthèse!BL$14+0.1),1,0)</f>
        <v>0</v>
      </c>
      <c r="BM57" s="148">
        <f>IF(AND('BLOC PM'!$K47&gt;synthèse!BM$14,'BLOC PM'!$K47&lt;synthèse!BM$14+0.1),1,0)</f>
        <v>0</v>
      </c>
      <c r="BN57" s="148">
        <f>IF(AND('BLOC PM'!$K47&gt;synthèse!BN$14,'BLOC PM'!$K47&lt;synthèse!BN$14+0.1),1,0)</f>
        <v>0</v>
      </c>
      <c r="BO57" s="148">
        <f>IF(AND('BLOC PM'!$K47&gt;synthèse!BO$14,'BLOC PM'!$K47&lt;synthèse!BO$14+0.1),1,0)</f>
        <v>0</v>
      </c>
      <c r="BP57" s="148">
        <f>IF(AND('BLOC PM'!$K47&gt;synthèse!BP$14,'BLOC PM'!$K47&lt;synthèse!BP$14+0.1),1,0)</f>
        <v>0</v>
      </c>
      <c r="BQ57" s="148">
        <f>IF(AND('BLOC PM'!$K47&gt;synthèse!BQ$14,'BLOC PM'!$K47&lt;synthèse!BQ$14+0.1),1,0)</f>
        <v>0</v>
      </c>
      <c r="BR57" s="148">
        <f>IF(AND('BLOC PM'!$K47&gt;synthèse!BR$14,'BLOC PM'!$K47&lt;synthèse!BR$14+0.1),1,0)</f>
        <v>0</v>
      </c>
      <c r="BS57" s="148">
        <f>IF(AND('BLOC PM'!$K47&gt;synthèse!BS$14,'BLOC PM'!$K47&lt;synthèse!BS$14+0.1),1,0)</f>
        <v>0</v>
      </c>
      <c r="BT57" s="148">
        <f>IF(AND('BLOC PM'!$K47&gt;synthèse!BT$14,'BLOC PM'!$K47&lt;synthèse!BT$14+0.1),1,0)</f>
        <v>0</v>
      </c>
      <c r="BU57" s="148">
        <f>IF(AND('BLOC PM'!$K47&gt;synthèse!BU$14,'BLOC PM'!$K47&lt;synthèse!BU$14+0.1),1,0)</f>
        <v>0</v>
      </c>
      <c r="BV57" s="148">
        <f>IF(AND('BLOC PM'!$K47&gt;synthèse!BV$14,'BLOC PM'!$K47&lt;synthèse!BV$14+0.1),1,0)</f>
        <v>0</v>
      </c>
      <c r="BW57" s="148">
        <f>IF(AND('BLOC PM'!$K47&gt;synthèse!BW$14,'BLOC PM'!$K47&lt;synthèse!BW$14+0.1),1,0)</f>
        <v>0</v>
      </c>
      <c r="BX57" s="148">
        <f>IF(AND('BLOC PM'!$K47&gt;synthèse!BX$14,'BLOC PM'!$K47&lt;synthèse!BX$14+0.1),1,0)</f>
        <v>0</v>
      </c>
      <c r="BY57" s="148">
        <f>IF(AND('BLOC PM'!$K47&gt;synthèse!BY$14,'BLOC PM'!$K47&lt;synthèse!BY$14+0.1),1,0)</f>
        <v>0</v>
      </c>
      <c r="BZ57" s="148">
        <f>IF(AND('BLOC PM'!$K47&gt;synthèse!BZ$14,'BLOC PM'!$K47&lt;synthèse!BZ$14+0.1),1,0)</f>
        <v>0</v>
      </c>
      <c r="CA57" s="148">
        <f>IF(AND('BLOC PM'!$K47&gt;synthèse!CA$14,'BLOC PM'!$K47&lt;synthèse!CA$14+0.1),1,0)</f>
        <v>0</v>
      </c>
      <c r="CB57" s="148">
        <f>IF(AND('BLOC PM'!$K47&gt;synthèse!CB$14,'BLOC PM'!$K47&lt;synthèse!CB$14+0.1),1,0)</f>
        <v>0</v>
      </c>
      <c r="CC57" s="148">
        <f>IF(AND('BLOC PM'!$K47&gt;synthèse!CC$14,'BLOC PM'!$K47&lt;synthèse!CC$14+0.1),1,0)</f>
        <v>0</v>
      </c>
      <c r="CD57" s="148">
        <f>IF(AND('BLOC PM'!$K47&gt;synthèse!CD$14,'BLOC PM'!$K47&lt;synthèse!CD$14+0.1),1,0)</f>
        <v>0</v>
      </c>
      <c r="CE57" s="148">
        <f>IF(AND('BLOC PM'!$K47&gt;synthèse!CE$14,'BLOC PM'!$K47&lt;synthèse!CE$14+0.1),1,0)</f>
        <v>0</v>
      </c>
      <c r="CF57" s="148">
        <f>IF(AND('BLOC PM'!$K47&gt;synthèse!CF$14,'BLOC PM'!$K47&lt;synthèse!CF$14+0.1),1,0)</f>
        <v>0</v>
      </c>
      <c r="CG57" s="148">
        <f>IF(AND('BLOC PM'!$K47&gt;synthèse!CG$14,'BLOC PM'!$K47&lt;synthèse!CG$14+0.1),1,0)</f>
        <v>0</v>
      </c>
      <c r="CH57" s="148">
        <f>IF(AND('BLOC PM'!$K47&gt;synthèse!CH$14,'BLOC PM'!$K47&lt;synthèse!CH$14+0.1),1,0)</f>
        <v>0</v>
      </c>
      <c r="CI57" s="148">
        <f>IF(AND('BLOC PM'!$K47&gt;synthèse!CI$14,'BLOC PM'!$K47&lt;synthèse!CI$14+0.1),1,0)</f>
        <v>0</v>
      </c>
      <c r="CJ57" s="148">
        <f>IF(AND('BLOC PM'!$K47&gt;synthèse!CJ$14,'BLOC PM'!$K47&lt;synthèse!CJ$14+0.1),1,0)</f>
        <v>0</v>
      </c>
      <c r="CK57" s="148">
        <f>IF(AND('BLOC PM'!$K47&gt;synthèse!CK$14,'BLOC PM'!$K47&lt;synthèse!CK$14+0.1),1,0)</f>
        <v>0</v>
      </c>
      <c r="CM57" s="2">
        <f t="shared" si="66"/>
        <v>0</v>
      </c>
      <c r="CN57" s="2">
        <f t="shared" si="67"/>
        <v>0</v>
      </c>
      <c r="CO57" s="2">
        <f t="shared" si="68"/>
        <v>0</v>
      </c>
      <c r="CP57" s="2">
        <f t="shared" si="69"/>
        <v>0</v>
      </c>
      <c r="CQ57" s="2">
        <f t="shared" si="70"/>
        <v>0</v>
      </c>
      <c r="CR57" s="2">
        <f t="shared" si="71"/>
        <v>0</v>
      </c>
      <c r="CS57" s="2">
        <f t="shared" si="72"/>
        <v>0</v>
      </c>
      <c r="CT57" s="2">
        <f t="shared" si="73"/>
        <v>0</v>
      </c>
      <c r="CU57" s="2">
        <f t="shared" si="74"/>
        <v>0</v>
      </c>
      <c r="CV57" s="2">
        <f t="shared" si="75"/>
        <v>0</v>
      </c>
      <c r="CW57" s="2">
        <f t="shared" si="76"/>
        <v>0</v>
      </c>
      <c r="CX57" s="2">
        <f t="shared" si="77"/>
        <v>0</v>
      </c>
      <c r="CY57" s="2">
        <f t="shared" si="78"/>
        <v>0</v>
      </c>
      <c r="CZ57" s="2">
        <f t="shared" si="79"/>
        <v>0</v>
      </c>
      <c r="DA57" s="2">
        <f t="shared" si="80"/>
        <v>0</v>
      </c>
      <c r="DB57" s="2">
        <f t="shared" si="81"/>
        <v>0</v>
      </c>
      <c r="DC57" s="2">
        <f t="shared" si="82"/>
        <v>0</v>
      </c>
      <c r="DD57" s="2">
        <f t="shared" si="83"/>
        <v>0</v>
      </c>
      <c r="DE57" s="2">
        <f t="shared" si="84"/>
        <v>0</v>
      </c>
      <c r="DF57" s="2">
        <f t="shared" si="85"/>
        <v>0</v>
      </c>
      <c r="DG57" s="2">
        <f t="shared" si="86"/>
        <v>0</v>
      </c>
      <c r="DH57" s="2">
        <f t="shared" si="87"/>
        <v>0</v>
      </c>
      <c r="DI57" s="2">
        <f t="shared" si="88"/>
        <v>0</v>
      </c>
      <c r="DJ57" s="2">
        <f t="shared" si="89"/>
        <v>0</v>
      </c>
      <c r="DK57" s="2">
        <f t="shared" si="90"/>
        <v>0</v>
      </c>
      <c r="DL57" s="2">
        <f t="shared" si="91"/>
        <v>0</v>
      </c>
      <c r="DM57" s="2">
        <f t="shared" si="92"/>
        <v>0</v>
      </c>
      <c r="DN57" s="2">
        <f t="shared" si="93"/>
        <v>0</v>
      </c>
      <c r="DO57" s="2">
        <f t="shared" si="94"/>
        <v>0</v>
      </c>
      <c r="DP57" s="2">
        <f t="shared" si="95"/>
        <v>0</v>
      </c>
      <c r="DQ57" s="2">
        <f t="shared" si="96"/>
        <v>0</v>
      </c>
      <c r="DR57" s="2">
        <f t="shared" si="97"/>
        <v>0</v>
      </c>
      <c r="DS57" s="2">
        <f t="shared" si="98"/>
        <v>0</v>
      </c>
      <c r="DT57" s="2">
        <f t="shared" si="99"/>
        <v>0</v>
      </c>
      <c r="DU57" s="2">
        <f t="shared" si="100"/>
        <v>0</v>
      </c>
      <c r="DV57" s="2">
        <f t="shared" si="101"/>
        <v>0</v>
      </c>
      <c r="DW57" s="2">
        <f t="shared" si="102"/>
        <v>0</v>
      </c>
      <c r="DX57" s="2">
        <f t="shared" si="103"/>
        <v>0</v>
      </c>
      <c r="DY57" s="2">
        <f t="shared" si="104"/>
        <v>0</v>
      </c>
      <c r="DZ57" s="2">
        <f t="shared" si="105"/>
        <v>0</v>
      </c>
      <c r="EA57" s="2">
        <f t="shared" si="106"/>
        <v>0</v>
      </c>
      <c r="EB57" s="2">
        <f t="shared" si="107"/>
        <v>0</v>
      </c>
      <c r="EC57" s="2">
        <f t="shared" si="108"/>
        <v>0</v>
      </c>
      <c r="ED57" s="2">
        <f t="shared" si="109"/>
        <v>0</v>
      </c>
      <c r="EE57" s="2">
        <f t="shared" si="110"/>
        <v>0</v>
      </c>
      <c r="EF57" s="2">
        <f t="shared" si="111"/>
        <v>0</v>
      </c>
      <c r="EG57" s="2">
        <f t="shared" si="112"/>
        <v>0</v>
      </c>
      <c r="EH57" s="2">
        <f t="shared" ref="EH57:EP120" si="122">CC57*$O57</f>
        <v>0</v>
      </c>
      <c r="EI57" s="2">
        <f t="shared" si="121"/>
        <v>0</v>
      </c>
      <c r="EJ57" s="2">
        <f t="shared" si="121"/>
        <v>0</v>
      </c>
      <c r="EK57" s="2">
        <f t="shared" si="121"/>
        <v>0</v>
      </c>
      <c r="EL57" s="2">
        <f t="shared" si="121"/>
        <v>0</v>
      </c>
      <c r="EM57" s="2">
        <f t="shared" si="121"/>
        <v>0</v>
      </c>
      <c r="EN57" s="2">
        <f t="shared" si="121"/>
        <v>0</v>
      </c>
      <c r="EO57" s="2">
        <f t="shared" si="121"/>
        <v>0</v>
      </c>
      <c r="EP57" s="2">
        <f t="shared" si="121"/>
        <v>0</v>
      </c>
      <c r="ES57" s="243"/>
      <c r="ET57" s="243"/>
      <c r="EU57" s="263"/>
      <c r="EV57" s="264"/>
      <c r="EW57" s="258"/>
      <c r="EX57" s="259"/>
      <c r="EY57" s="268"/>
      <c r="EZ57" s="7"/>
    </row>
    <row r="58" spans="1:156" ht="16.5" x14ac:dyDescent="0.25">
      <c r="A58" s="78" t="str">
        <f>CONCATENATE(FIXED(AR14,1)," - ",FIXED(AR14+0.1,1))</f>
        <v>1,0 - 1,1</v>
      </c>
      <c r="B58" s="126"/>
      <c r="C58" s="179" t="str">
        <f>IF(AR154&gt;0,AR155/AR154,"")</f>
        <v/>
      </c>
      <c r="D58" s="150" t="str">
        <f>IF(AR154&gt;0,AR154,"")</f>
        <v/>
      </c>
      <c r="E58" s="150" t="str">
        <f>IF(AR148&gt;0,AR151/AR148,"")</f>
        <v/>
      </c>
      <c r="F58" s="179" t="str">
        <f>IF(CW149&gt;0,CW150/CW149,"")</f>
        <v/>
      </c>
      <c r="G58" s="150" t="str">
        <f>IF(CW149&gt;0,CW149,"")</f>
        <v/>
      </c>
      <c r="H58" s="79" t="str">
        <f>IF(CW154&gt;0,CW155/CW154,"")</f>
        <v/>
      </c>
      <c r="I58" s="150" t="str">
        <f>IF(CW154&gt;0,CW154,"")</f>
        <v/>
      </c>
      <c r="J58" s="109"/>
      <c r="K58" s="94"/>
      <c r="L58" s="66"/>
      <c r="M58" s="9" t="str">
        <f>IF('BLOC PM'!A48&lt;&gt;"",'BLOC PM'!A48,"")</f>
        <v/>
      </c>
      <c r="N58" s="9">
        <f>IF(AND('BLOC PM'!A48&lt;&gt;"",'BLOC PM'!N48&lt;&gt;"*Non mis en vente"),1,0)</f>
        <v>0</v>
      </c>
      <c r="O58" s="9">
        <f>IF(OR('BLOC PM'!E48="CR",'BLOC PM'!E48="CE"),1,0)</f>
        <v>0</v>
      </c>
      <c r="P58" s="9">
        <f>IF(AND('BLOC PM'!N48&lt;&gt;"*RETIRE",'BLOC PM'!N48&lt;&gt;"*PAS D'OFFRE",'BLOC PM'!N48&lt;&gt;""),1,0)</f>
        <v>0</v>
      </c>
      <c r="Q58" s="10">
        <f>'BLOC PM'!I48</f>
        <v>0</v>
      </c>
      <c r="R58" s="10">
        <f t="shared" si="117"/>
        <v>0</v>
      </c>
      <c r="S58" s="10">
        <f>'BLOC PM'!L48</f>
        <v>0</v>
      </c>
      <c r="T58" s="10">
        <f t="shared" si="118"/>
        <v>0</v>
      </c>
      <c r="U58" s="10">
        <f>'BLOC PM'!O48</f>
        <v>0</v>
      </c>
      <c r="V58" s="10">
        <f t="shared" si="119"/>
        <v>0</v>
      </c>
      <c r="W58" s="10">
        <f>'BLOC PM'!B48</f>
        <v>0</v>
      </c>
      <c r="X58" s="7"/>
      <c r="Y58" s="2">
        <f>+'UP PM'!A49</f>
        <v>0</v>
      </c>
      <c r="Z58" s="2">
        <f>IF(AND('UP PM'!A49&lt;&gt;"",'UP PM'!N49&lt;&gt;"*Non mis en vente"),1,0)</f>
        <v>0</v>
      </c>
      <c r="AA58" s="2">
        <f>IF(AND('UP PM'!N49&lt;&gt;"*RETIRE",'UP PM'!N49&lt;&gt;"*PAS D'OFFRE",'UP PM'!N49&lt;&gt;""),1,0)</f>
        <v>0</v>
      </c>
      <c r="AB58" s="10">
        <f>+'UP PM'!G49</f>
        <v>0</v>
      </c>
      <c r="AC58" s="2">
        <f t="shared" si="5"/>
        <v>0</v>
      </c>
      <c r="AD58" s="2">
        <f>'UP PM'!B49</f>
        <v>0</v>
      </c>
      <c r="AE58" s="7"/>
      <c r="AF58" s="154"/>
      <c r="AG58" s="9" t="str">
        <f>IF('BLOC PM'!A48&lt;&gt;"",'BLOC PM'!A48,"")</f>
        <v/>
      </c>
      <c r="AH58" s="148">
        <f>IF(AND('BLOC PM'!$K48&gt;synthèse!AH$14,'BLOC PM'!$K48&lt;synthèse!AH$14+0.1),1,0)</f>
        <v>0</v>
      </c>
      <c r="AI58" s="148">
        <f>IF(AND('BLOC PM'!$K48&gt;synthèse!AI$14,'BLOC PM'!$K48&lt;synthèse!AI$14+0.1),1,0)</f>
        <v>0</v>
      </c>
      <c r="AJ58" s="148">
        <f>IF(AND('BLOC PM'!$K48&gt;synthèse!AJ$14,'BLOC PM'!$K48&lt;synthèse!AJ$14+0.1),1,0)</f>
        <v>0</v>
      </c>
      <c r="AK58" s="148">
        <f>IF(AND('BLOC PM'!$K48&gt;synthèse!AK$14,'BLOC PM'!$K48&lt;synthèse!AK$14+0.1),1,0)</f>
        <v>0</v>
      </c>
      <c r="AL58" s="148">
        <f>IF(AND('BLOC PM'!$K48&gt;synthèse!AL$14,'BLOC PM'!$K48&lt;synthèse!AL$14+0.1),1,0)</f>
        <v>0</v>
      </c>
      <c r="AM58" s="148">
        <f>IF(AND('BLOC PM'!$K48&gt;synthèse!AM$14,'BLOC PM'!$K48&lt;synthèse!AM$14+0.1),1,0)</f>
        <v>0</v>
      </c>
      <c r="AN58" s="148">
        <f>IF(AND('BLOC PM'!$K48&gt;synthèse!AN$14,'BLOC PM'!$K48&lt;synthèse!AN$14+0.1),1,0)</f>
        <v>0</v>
      </c>
      <c r="AO58" s="148">
        <f>IF(AND('BLOC PM'!$K48&gt;synthèse!AO$14,'BLOC PM'!$K48&lt;synthèse!AO$14+0.1),1,0)</f>
        <v>0</v>
      </c>
      <c r="AP58" s="148">
        <f>IF(AND('BLOC PM'!$K48&gt;synthèse!AP$14,'BLOC PM'!$K48&lt;synthèse!AP$14+0.1),1,0)</f>
        <v>0</v>
      </c>
      <c r="AQ58" s="148">
        <f>IF(AND('BLOC PM'!$K48&gt;synthèse!AQ$14,'BLOC PM'!$K48&lt;synthèse!AQ$14+0.1),1,0)</f>
        <v>0</v>
      </c>
      <c r="AR58" s="148">
        <f>IF(AND('BLOC PM'!$K48&gt;synthèse!AR$14,'BLOC PM'!$K48&lt;synthèse!AR$14+0.1),1,0)</f>
        <v>0</v>
      </c>
      <c r="AS58" s="148">
        <f>IF(AND('BLOC PM'!$K48&gt;synthèse!AS$14,'BLOC PM'!$K48&lt;synthèse!AS$14+0.1),1,0)</f>
        <v>0</v>
      </c>
      <c r="AT58" s="148">
        <f>IF(AND('BLOC PM'!$K48&gt;synthèse!AT$14,'BLOC PM'!$K48&lt;synthèse!AT$14+0.1),1,0)</f>
        <v>0</v>
      </c>
      <c r="AU58" s="148">
        <f>IF(AND('BLOC PM'!$K48&gt;synthèse!AU$14,'BLOC PM'!$K48&lt;synthèse!AU$14+0.1),1,0)</f>
        <v>0</v>
      </c>
      <c r="AV58" s="148">
        <f>IF(AND('BLOC PM'!$K48&gt;synthèse!AV$14,'BLOC PM'!$K48&lt;synthèse!AV$14+0.1),1,0)</f>
        <v>0</v>
      </c>
      <c r="AW58" s="148">
        <f>IF(AND('BLOC PM'!$K48&gt;synthèse!AW$14,'BLOC PM'!$K48&lt;synthèse!AW$14+0.1),1,0)</f>
        <v>0</v>
      </c>
      <c r="AX58" s="148">
        <f>IF(AND('BLOC PM'!$K48&gt;synthèse!AX$14,'BLOC PM'!$K48&lt;synthèse!AX$14+0.1),1,0)</f>
        <v>0</v>
      </c>
      <c r="AY58" s="148">
        <f>IF(AND('BLOC PM'!$K48&gt;synthèse!AY$14,'BLOC PM'!$K48&lt;synthèse!AY$14+0.1),1,0)</f>
        <v>0</v>
      </c>
      <c r="AZ58" s="148">
        <f>IF(AND('BLOC PM'!$K48&gt;synthèse!AZ$14,'BLOC PM'!$K48&lt;synthèse!AZ$14+0.1),1,0)</f>
        <v>0</v>
      </c>
      <c r="BA58" s="148">
        <f>IF(AND('BLOC PM'!$K48&gt;synthèse!BA$14,'BLOC PM'!$K48&lt;synthèse!BA$14+0.1),1,0)</f>
        <v>0</v>
      </c>
      <c r="BB58" s="148">
        <f>IF(AND('BLOC PM'!$K48&gt;synthèse!BB$14,'BLOC PM'!$K48&lt;synthèse!BB$14+0.1),1,0)</f>
        <v>0</v>
      </c>
      <c r="BC58" s="148">
        <f>IF(AND('BLOC PM'!$K48&gt;synthèse!BC$14,'BLOC PM'!$K48&lt;synthèse!BC$14+0.1),1,0)</f>
        <v>0</v>
      </c>
      <c r="BD58" s="148">
        <f>IF(AND('BLOC PM'!$K48&gt;synthèse!BD$14,'BLOC PM'!$K48&lt;synthèse!BD$14+0.1),1,0)</f>
        <v>0</v>
      </c>
      <c r="BE58" s="148">
        <f>IF(AND('BLOC PM'!$K48&gt;synthèse!BE$14,'BLOC PM'!$K48&lt;synthèse!BE$14+0.1),1,0)</f>
        <v>0</v>
      </c>
      <c r="BF58" s="148">
        <f>IF(AND('BLOC PM'!$K48&gt;synthèse!BF$14,'BLOC PM'!$K48&lt;synthèse!BF$14+0.1),1,0)</f>
        <v>0</v>
      </c>
      <c r="BG58" s="148">
        <f>IF(AND('BLOC PM'!$K48&gt;synthèse!BG$14,'BLOC PM'!$K48&lt;synthèse!BG$14+0.1),1,0)</f>
        <v>0</v>
      </c>
      <c r="BH58" s="148">
        <f>IF(AND('BLOC PM'!$K48&gt;synthèse!BH$14,'BLOC PM'!$K48&lt;synthèse!BH$14+0.1),1,0)</f>
        <v>0</v>
      </c>
      <c r="BI58" s="148">
        <f>IF(AND('BLOC PM'!$K48&gt;synthèse!BI$14,'BLOC PM'!$K48&lt;synthèse!BI$14+0.1),1,0)</f>
        <v>0</v>
      </c>
      <c r="BJ58" s="148">
        <f>IF(AND('BLOC PM'!$K48&gt;synthèse!BJ$14,'BLOC PM'!$K48&lt;synthèse!BJ$14+0.1),1,0)</f>
        <v>0</v>
      </c>
      <c r="BK58" s="148">
        <f>IF(AND('BLOC PM'!$K48&gt;synthèse!BK$14,'BLOC PM'!$K48&lt;synthèse!BK$14+0.1),1,0)</f>
        <v>0</v>
      </c>
      <c r="BL58" s="148">
        <f>IF(AND('BLOC PM'!$K48&gt;synthèse!BL$14,'BLOC PM'!$K48&lt;synthèse!BL$14+0.1),1,0)</f>
        <v>0</v>
      </c>
      <c r="BM58" s="148">
        <f>IF(AND('BLOC PM'!$K48&gt;synthèse!BM$14,'BLOC PM'!$K48&lt;synthèse!BM$14+0.1),1,0)</f>
        <v>0</v>
      </c>
      <c r="BN58" s="148">
        <f>IF(AND('BLOC PM'!$K48&gt;synthèse!BN$14,'BLOC PM'!$K48&lt;synthèse!BN$14+0.1),1,0)</f>
        <v>0</v>
      </c>
      <c r="BO58" s="148">
        <f>IF(AND('BLOC PM'!$K48&gt;synthèse!BO$14,'BLOC PM'!$K48&lt;synthèse!BO$14+0.1),1,0)</f>
        <v>0</v>
      </c>
      <c r="BP58" s="148">
        <f>IF(AND('BLOC PM'!$K48&gt;synthèse!BP$14,'BLOC PM'!$K48&lt;synthèse!BP$14+0.1),1,0)</f>
        <v>0</v>
      </c>
      <c r="BQ58" s="148">
        <f>IF(AND('BLOC PM'!$K48&gt;synthèse!BQ$14,'BLOC PM'!$K48&lt;synthèse!BQ$14+0.1),1,0)</f>
        <v>0</v>
      </c>
      <c r="BR58" s="148">
        <f>IF(AND('BLOC PM'!$K48&gt;synthèse!BR$14,'BLOC PM'!$K48&lt;synthèse!BR$14+0.1),1,0)</f>
        <v>0</v>
      </c>
      <c r="BS58" s="148">
        <f>IF(AND('BLOC PM'!$K48&gt;synthèse!BS$14,'BLOC PM'!$K48&lt;synthèse!BS$14+0.1),1,0)</f>
        <v>0</v>
      </c>
      <c r="BT58" s="148">
        <f>IF(AND('BLOC PM'!$K48&gt;synthèse!BT$14,'BLOC PM'!$K48&lt;synthèse!BT$14+0.1),1,0)</f>
        <v>0</v>
      </c>
      <c r="BU58" s="148">
        <f>IF(AND('BLOC PM'!$K48&gt;synthèse!BU$14,'BLOC PM'!$K48&lt;synthèse!BU$14+0.1),1,0)</f>
        <v>0</v>
      </c>
      <c r="BV58" s="148">
        <f>IF(AND('BLOC PM'!$K48&gt;synthèse!BV$14,'BLOC PM'!$K48&lt;synthèse!BV$14+0.1),1,0)</f>
        <v>0</v>
      </c>
      <c r="BW58" s="148">
        <f>IF(AND('BLOC PM'!$K48&gt;synthèse!BW$14,'BLOC PM'!$K48&lt;synthèse!BW$14+0.1),1,0)</f>
        <v>0</v>
      </c>
      <c r="BX58" s="148">
        <f>IF(AND('BLOC PM'!$K48&gt;synthèse!BX$14,'BLOC PM'!$K48&lt;synthèse!BX$14+0.1),1,0)</f>
        <v>0</v>
      </c>
      <c r="BY58" s="148">
        <f>IF(AND('BLOC PM'!$K48&gt;synthèse!BY$14,'BLOC PM'!$K48&lt;synthèse!BY$14+0.1),1,0)</f>
        <v>0</v>
      </c>
      <c r="BZ58" s="148">
        <f>IF(AND('BLOC PM'!$K48&gt;synthèse!BZ$14,'BLOC PM'!$K48&lt;synthèse!BZ$14+0.1),1,0)</f>
        <v>0</v>
      </c>
      <c r="CA58" s="148">
        <f>IF(AND('BLOC PM'!$K48&gt;synthèse!CA$14,'BLOC PM'!$K48&lt;synthèse!CA$14+0.1),1,0)</f>
        <v>0</v>
      </c>
      <c r="CB58" s="148">
        <f>IF(AND('BLOC PM'!$K48&gt;synthèse!CB$14,'BLOC PM'!$K48&lt;synthèse!CB$14+0.1),1,0)</f>
        <v>0</v>
      </c>
      <c r="CC58" s="148">
        <f>IF(AND('BLOC PM'!$K48&gt;synthèse!CC$14,'BLOC PM'!$K48&lt;synthèse!CC$14+0.1),1,0)</f>
        <v>0</v>
      </c>
      <c r="CD58" s="148">
        <f>IF(AND('BLOC PM'!$K48&gt;synthèse!CD$14,'BLOC PM'!$K48&lt;synthèse!CD$14+0.1),1,0)</f>
        <v>0</v>
      </c>
      <c r="CE58" s="148">
        <f>IF(AND('BLOC PM'!$K48&gt;synthèse!CE$14,'BLOC PM'!$K48&lt;synthèse!CE$14+0.1),1,0)</f>
        <v>0</v>
      </c>
      <c r="CF58" s="148">
        <f>IF(AND('BLOC PM'!$K48&gt;synthèse!CF$14,'BLOC PM'!$K48&lt;synthèse!CF$14+0.1),1,0)</f>
        <v>0</v>
      </c>
      <c r="CG58" s="148">
        <f>IF(AND('BLOC PM'!$K48&gt;synthèse!CG$14,'BLOC PM'!$K48&lt;synthèse!CG$14+0.1),1,0)</f>
        <v>0</v>
      </c>
      <c r="CH58" s="148">
        <f>IF(AND('BLOC PM'!$K48&gt;synthèse!CH$14,'BLOC PM'!$K48&lt;synthèse!CH$14+0.1),1,0)</f>
        <v>0</v>
      </c>
      <c r="CI58" s="148">
        <f>IF(AND('BLOC PM'!$K48&gt;synthèse!CI$14,'BLOC PM'!$K48&lt;synthèse!CI$14+0.1),1,0)</f>
        <v>0</v>
      </c>
      <c r="CJ58" s="148">
        <f>IF(AND('BLOC PM'!$K48&gt;synthèse!CJ$14,'BLOC PM'!$K48&lt;synthèse!CJ$14+0.1),1,0)</f>
        <v>0</v>
      </c>
      <c r="CK58" s="148">
        <f>IF(AND('BLOC PM'!$K48&gt;synthèse!CK$14,'BLOC PM'!$K48&lt;synthèse!CK$14+0.1),1,0)</f>
        <v>0</v>
      </c>
      <c r="CM58" s="2">
        <f t="shared" si="66"/>
        <v>0</v>
      </c>
      <c r="CN58" s="2">
        <f t="shared" si="67"/>
        <v>0</v>
      </c>
      <c r="CO58" s="2">
        <f t="shared" si="68"/>
        <v>0</v>
      </c>
      <c r="CP58" s="2">
        <f t="shared" si="69"/>
        <v>0</v>
      </c>
      <c r="CQ58" s="2">
        <f t="shared" si="70"/>
        <v>0</v>
      </c>
      <c r="CR58" s="2">
        <f t="shared" si="71"/>
        <v>0</v>
      </c>
      <c r="CS58" s="2">
        <f t="shared" si="72"/>
        <v>0</v>
      </c>
      <c r="CT58" s="2">
        <f t="shared" si="73"/>
        <v>0</v>
      </c>
      <c r="CU58" s="2">
        <f t="shared" si="74"/>
        <v>0</v>
      </c>
      <c r="CV58" s="2">
        <f t="shared" si="75"/>
        <v>0</v>
      </c>
      <c r="CW58" s="2">
        <f t="shared" si="76"/>
        <v>0</v>
      </c>
      <c r="CX58" s="2">
        <f t="shared" si="77"/>
        <v>0</v>
      </c>
      <c r="CY58" s="2">
        <f t="shared" si="78"/>
        <v>0</v>
      </c>
      <c r="CZ58" s="2">
        <f t="shared" si="79"/>
        <v>0</v>
      </c>
      <c r="DA58" s="2">
        <f t="shared" si="80"/>
        <v>0</v>
      </c>
      <c r="DB58" s="2">
        <f t="shared" si="81"/>
        <v>0</v>
      </c>
      <c r="DC58" s="2">
        <f t="shared" si="82"/>
        <v>0</v>
      </c>
      <c r="DD58" s="2">
        <f t="shared" si="83"/>
        <v>0</v>
      </c>
      <c r="DE58" s="2">
        <f t="shared" si="84"/>
        <v>0</v>
      </c>
      <c r="DF58" s="2">
        <f t="shared" si="85"/>
        <v>0</v>
      </c>
      <c r="DG58" s="2">
        <f t="shared" si="86"/>
        <v>0</v>
      </c>
      <c r="DH58" s="2">
        <f t="shared" si="87"/>
        <v>0</v>
      </c>
      <c r="DI58" s="2">
        <f t="shared" si="88"/>
        <v>0</v>
      </c>
      <c r="DJ58" s="2">
        <f t="shared" si="89"/>
        <v>0</v>
      </c>
      <c r="DK58" s="2">
        <f t="shared" si="90"/>
        <v>0</v>
      </c>
      <c r="DL58" s="2">
        <f t="shared" si="91"/>
        <v>0</v>
      </c>
      <c r="DM58" s="2">
        <f t="shared" si="92"/>
        <v>0</v>
      </c>
      <c r="DN58" s="2">
        <f t="shared" si="93"/>
        <v>0</v>
      </c>
      <c r="DO58" s="2">
        <f t="shared" si="94"/>
        <v>0</v>
      </c>
      <c r="DP58" s="2">
        <f t="shared" si="95"/>
        <v>0</v>
      </c>
      <c r="DQ58" s="2">
        <f t="shared" si="96"/>
        <v>0</v>
      </c>
      <c r="DR58" s="2">
        <f t="shared" si="97"/>
        <v>0</v>
      </c>
      <c r="DS58" s="2">
        <f t="shared" si="98"/>
        <v>0</v>
      </c>
      <c r="DT58" s="2">
        <f t="shared" si="99"/>
        <v>0</v>
      </c>
      <c r="DU58" s="2">
        <f t="shared" si="100"/>
        <v>0</v>
      </c>
      <c r="DV58" s="2">
        <f t="shared" si="101"/>
        <v>0</v>
      </c>
      <c r="DW58" s="2">
        <f t="shared" si="102"/>
        <v>0</v>
      </c>
      <c r="DX58" s="2">
        <f t="shared" si="103"/>
        <v>0</v>
      </c>
      <c r="DY58" s="2">
        <f t="shared" si="104"/>
        <v>0</v>
      </c>
      <c r="DZ58" s="2">
        <f t="shared" si="105"/>
        <v>0</v>
      </c>
      <c r="EA58" s="2">
        <f t="shared" si="106"/>
        <v>0</v>
      </c>
      <c r="EB58" s="2">
        <f t="shared" si="107"/>
        <v>0</v>
      </c>
      <c r="EC58" s="2">
        <f t="shared" si="108"/>
        <v>0</v>
      </c>
      <c r="ED58" s="2">
        <f t="shared" si="109"/>
        <v>0</v>
      </c>
      <c r="EE58" s="2">
        <f t="shared" si="110"/>
        <v>0</v>
      </c>
      <c r="EF58" s="2">
        <f t="shared" si="111"/>
        <v>0</v>
      </c>
      <c r="EG58" s="2">
        <f t="shared" si="112"/>
        <v>0</v>
      </c>
      <c r="EH58" s="2">
        <f t="shared" si="122"/>
        <v>0</v>
      </c>
      <c r="EI58" s="2">
        <f t="shared" si="121"/>
        <v>0</v>
      </c>
      <c r="EJ58" s="2">
        <f t="shared" si="121"/>
        <v>0</v>
      </c>
      <c r="EK58" s="2">
        <f t="shared" si="121"/>
        <v>0</v>
      </c>
      <c r="EL58" s="2">
        <f t="shared" si="121"/>
        <v>0</v>
      </c>
      <c r="EM58" s="2">
        <f t="shared" si="121"/>
        <v>0</v>
      </c>
      <c r="EN58" s="2">
        <f t="shared" si="121"/>
        <v>0</v>
      </c>
      <c r="EO58" s="2">
        <f t="shared" si="121"/>
        <v>0</v>
      </c>
      <c r="EP58" s="2">
        <f t="shared" si="121"/>
        <v>0</v>
      </c>
      <c r="ES58" s="256"/>
      <c r="ET58" s="256"/>
      <c r="EU58" s="273"/>
      <c r="EV58" s="274"/>
      <c r="EW58" s="255"/>
      <c r="EX58" s="271"/>
      <c r="EY58" s="268"/>
      <c r="EZ58" s="7"/>
    </row>
    <row r="59" spans="1:156" ht="16.5" x14ac:dyDescent="0.25">
      <c r="A59" s="78" t="str">
        <f>CONCATENATE(FIXED(AS14,1)," - ",FIXED(AS14+0.1,1))</f>
        <v>1,1 - 1,2</v>
      </c>
      <c r="B59" s="126"/>
      <c r="C59" s="180">
        <f>IF(AS154&gt;0,AS155/AS154,"")</f>
        <v>55.435582822085891</v>
      </c>
      <c r="D59" s="150">
        <f>IF(AS154&gt;0,AS154,"")</f>
        <v>815</v>
      </c>
      <c r="E59" s="150" t="str">
        <f>IF(AT147&gt;0,AT150/AT147,"")</f>
        <v/>
      </c>
      <c r="F59" s="179" t="str">
        <f>IF(CX149&gt;0,CX150/CX149,"")</f>
        <v/>
      </c>
      <c r="G59" s="150"/>
      <c r="H59" s="79"/>
      <c r="I59" s="150"/>
      <c r="J59" s="109"/>
      <c r="K59" s="94"/>
      <c r="L59" s="66"/>
      <c r="M59" s="9" t="str">
        <f>IF('BLOC PM'!A49&lt;&gt;"",'BLOC PM'!A49,"")</f>
        <v/>
      </c>
      <c r="N59" s="9">
        <f>IF(AND('BLOC PM'!A49&lt;&gt;"",'BLOC PM'!N49&lt;&gt;"*Non mis en vente"),1,0)</f>
        <v>0</v>
      </c>
      <c r="O59" s="9">
        <f>IF(OR('BLOC PM'!E49="CR",'BLOC PM'!E49="CE"),1,0)</f>
        <v>0</v>
      </c>
      <c r="P59" s="9">
        <f>IF(AND('BLOC PM'!N49&lt;&gt;"*RETIRE",'BLOC PM'!N49&lt;&gt;"*PAS D'OFFRE",'BLOC PM'!N49&lt;&gt;""),1,0)</f>
        <v>0</v>
      </c>
      <c r="Q59" s="10">
        <f>'BLOC PM'!I49</f>
        <v>0</v>
      </c>
      <c r="R59" s="10">
        <f t="shared" si="117"/>
        <v>0</v>
      </c>
      <c r="S59" s="10">
        <f>'BLOC PM'!L49</f>
        <v>0</v>
      </c>
      <c r="T59" s="10">
        <f t="shared" si="118"/>
        <v>0</v>
      </c>
      <c r="U59" s="10">
        <f>'BLOC PM'!O49</f>
        <v>0</v>
      </c>
      <c r="V59" s="10">
        <f t="shared" si="119"/>
        <v>0</v>
      </c>
      <c r="W59" s="10">
        <f>'BLOC PM'!B49</f>
        <v>0</v>
      </c>
      <c r="X59" s="7"/>
      <c r="Y59" s="2">
        <f>+'UP PM'!A50</f>
        <v>0</v>
      </c>
      <c r="Z59" s="2">
        <f>IF(AND('UP PM'!A50&lt;&gt;"",'UP PM'!N50&lt;&gt;"*Non mis en vente"),1,0)</f>
        <v>0</v>
      </c>
      <c r="AA59" s="2">
        <f>IF(AND('UP PM'!N50&lt;&gt;"*RETIRE",'UP PM'!N50&lt;&gt;"*PAS D'OFFRE",'UP PM'!N50&lt;&gt;""),1,0)</f>
        <v>0</v>
      </c>
      <c r="AB59" s="10">
        <f>+'UP PM'!G50</f>
        <v>0</v>
      </c>
      <c r="AC59" s="2">
        <f t="shared" si="5"/>
        <v>0</v>
      </c>
      <c r="AD59" s="2">
        <f>'UP PM'!B50</f>
        <v>0</v>
      </c>
      <c r="AE59" s="7"/>
      <c r="AF59" s="154"/>
      <c r="AG59" s="9" t="str">
        <f>IF('BLOC PM'!A49&lt;&gt;"",'BLOC PM'!A49,"")</f>
        <v/>
      </c>
      <c r="AH59" s="148">
        <f>IF(AND('BLOC PM'!$K49&gt;synthèse!AH$14,'BLOC PM'!$K49&lt;synthèse!AH$14+0.1),1,0)</f>
        <v>0</v>
      </c>
      <c r="AI59" s="148">
        <f>IF(AND('BLOC PM'!$K49&gt;synthèse!AI$14,'BLOC PM'!$K49&lt;synthèse!AI$14+0.1),1,0)</f>
        <v>0</v>
      </c>
      <c r="AJ59" s="148">
        <f>IF(AND('BLOC PM'!$K49&gt;synthèse!AJ$14,'BLOC PM'!$K49&lt;synthèse!AJ$14+0.1),1,0)</f>
        <v>0</v>
      </c>
      <c r="AK59" s="148">
        <f>IF(AND('BLOC PM'!$K49&gt;synthèse!AK$14,'BLOC PM'!$K49&lt;synthèse!AK$14+0.1),1,0)</f>
        <v>0</v>
      </c>
      <c r="AL59" s="148">
        <f>IF(AND('BLOC PM'!$K49&gt;synthèse!AL$14,'BLOC PM'!$K49&lt;synthèse!AL$14+0.1),1,0)</f>
        <v>0</v>
      </c>
      <c r="AM59" s="148">
        <f>IF(AND('BLOC PM'!$K49&gt;synthèse!AM$14,'BLOC PM'!$K49&lt;synthèse!AM$14+0.1),1,0)</f>
        <v>0</v>
      </c>
      <c r="AN59" s="148">
        <f>IF(AND('BLOC PM'!$K49&gt;synthèse!AN$14,'BLOC PM'!$K49&lt;synthèse!AN$14+0.1),1,0)</f>
        <v>0</v>
      </c>
      <c r="AO59" s="148">
        <f>IF(AND('BLOC PM'!$K49&gt;synthèse!AO$14,'BLOC PM'!$K49&lt;synthèse!AO$14+0.1),1,0)</f>
        <v>0</v>
      </c>
      <c r="AP59" s="148">
        <f>IF(AND('BLOC PM'!$K49&gt;synthèse!AP$14,'BLOC PM'!$K49&lt;synthèse!AP$14+0.1),1,0)</f>
        <v>0</v>
      </c>
      <c r="AQ59" s="148">
        <f>IF(AND('BLOC PM'!$K49&gt;synthèse!AQ$14,'BLOC PM'!$K49&lt;synthèse!AQ$14+0.1),1,0)</f>
        <v>0</v>
      </c>
      <c r="AR59" s="148">
        <f>IF(AND('BLOC PM'!$K49&gt;synthèse!AR$14,'BLOC PM'!$K49&lt;synthèse!AR$14+0.1),1,0)</f>
        <v>0</v>
      </c>
      <c r="AS59" s="148">
        <f>IF(AND('BLOC PM'!$K49&gt;synthèse!AS$14,'BLOC PM'!$K49&lt;synthèse!AS$14+0.1),1,0)</f>
        <v>0</v>
      </c>
      <c r="AT59" s="148">
        <f>IF(AND('BLOC PM'!$K49&gt;synthèse!AT$14,'BLOC PM'!$K49&lt;synthèse!AT$14+0.1),1,0)</f>
        <v>0</v>
      </c>
      <c r="AU59" s="148">
        <f>IF(AND('BLOC PM'!$K49&gt;synthèse!AU$14,'BLOC PM'!$K49&lt;synthèse!AU$14+0.1),1,0)</f>
        <v>0</v>
      </c>
      <c r="AV59" s="148">
        <f>IF(AND('BLOC PM'!$K49&gt;synthèse!AV$14,'BLOC PM'!$K49&lt;synthèse!AV$14+0.1),1,0)</f>
        <v>0</v>
      </c>
      <c r="AW59" s="148">
        <f>IF(AND('BLOC PM'!$K49&gt;synthèse!AW$14,'BLOC PM'!$K49&lt;synthèse!AW$14+0.1),1,0)</f>
        <v>0</v>
      </c>
      <c r="AX59" s="148">
        <f>IF(AND('BLOC PM'!$K49&gt;synthèse!AX$14,'BLOC PM'!$K49&lt;synthèse!AX$14+0.1),1,0)</f>
        <v>0</v>
      </c>
      <c r="AY59" s="148">
        <f>IF(AND('BLOC PM'!$K49&gt;synthèse!AY$14,'BLOC PM'!$K49&lt;synthèse!AY$14+0.1),1,0)</f>
        <v>0</v>
      </c>
      <c r="AZ59" s="148">
        <f>IF(AND('BLOC PM'!$K49&gt;synthèse!AZ$14,'BLOC PM'!$K49&lt;synthèse!AZ$14+0.1),1,0)</f>
        <v>0</v>
      </c>
      <c r="BA59" s="148">
        <f>IF(AND('BLOC PM'!$K49&gt;synthèse!BA$14,'BLOC PM'!$K49&lt;synthèse!BA$14+0.1),1,0)</f>
        <v>0</v>
      </c>
      <c r="BB59" s="148">
        <f>IF(AND('BLOC PM'!$K49&gt;synthèse!BB$14,'BLOC PM'!$K49&lt;synthèse!BB$14+0.1),1,0)</f>
        <v>0</v>
      </c>
      <c r="BC59" s="148">
        <f>IF(AND('BLOC PM'!$K49&gt;synthèse!BC$14,'BLOC PM'!$K49&lt;synthèse!BC$14+0.1),1,0)</f>
        <v>0</v>
      </c>
      <c r="BD59" s="148">
        <f>IF(AND('BLOC PM'!$K49&gt;synthèse!BD$14,'BLOC PM'!$K49&lt;synthèse!BD$14+0.1),1,0)</f>
        <v>0</v>
      </c>
      <c r="BE59" s="148">
        <f>IF(AND('BLOC PM'!$K49&gt;synthèse!BE$14,'BLOC PM'!$K49&lt;synthèse!BE$14+0.1),1,0)</f>
        <v>0</v>
      </c>
      <c r="BF59" s="148">
        <f>IF(AND('BLOC PM'!$K49&gt;synthèse!BF$14,'BLOC PM'!$K49&lt;synthèse!BF$14+0.1),1,0)</f>
        <v>0</v>
      </c>
      <c r="BG59" s="148">
        <f>IF(AND('BLOC PM'!$K49&gt;synthèse!BG$14,'BLOC PM'!$K49&lt;synthèse!BG$14+0.1),1,0)</f>
        <v>0</v>
      </c>
      <c r="BH59" s="148">
        <f>IF(AND('BLOC PM'!$K49&gt;synthèse!BH$14,'BLOC PM'!$K49&lt;synthèse!BH$14+0.1),1,0)</f>
        <v>0</v>
      </c>
      <c r="BI59" s="148">
        <f>IF(AND('BLOC PM'!$K49&gt;synthèse!BI$14,'BLOC PM'!$K49&lt;synthèse!BI$14+0.1),1,0)</f>
        <v>0</v>
      </c>
      <c r="BJ59" s="148">
        <f>IF(AND('BLOC PM'!$K49&gt;synthèse!BJ$14,'BLOC PM'!$K49&lt;synthèse!BJ$14+0.1),1,0)</f>
        <v>0</v>
      </c>
      <c r="BK59" s="148">
        <f>IF(AND('BLOC PM'!$K49&gt;synthèse!BK$14,'BLOC PM'!$K49&lt;synthèse!BK$14+0.1),1,0)</f>
        <v>0</v>
      </c>
      <c r="BL59" s="148">
        <f>IF(AND('BLOC PM'!$K49&gt;synthèse!BL$14,'BLOC PM'!$K49&lt;synthèse!BL$14+0.1),1,0)</f>
        <v>0</v>
      </c>
      <c r="BM59" s="148">
        <f>IF(AND('BLOC PM'!$K49&gt;synthèse!BM$14,'BLOC PM'!$K49&lt;synthèse!BM$14+0.1),1,0)</f>
        <v>0</v>
      </c>
      <c r="BN59" s="148">
        <f>IF(AND('BLOC PM'!$K49&gt;synthèse!BN$14,'BLOC PM'!$K49&lt;synthèse!BN$14+0.1),1,0)</f>
        <v>0</v>
      </c>
      <c r="BO59" s="148">
        <f>IF(AND('BLOC PM'!$K49&gt;synthèse!BO$14,'BLOC PM'!$K49&lt;synthèse!BO$14+0.1),1,0)</f>
        <v>0</v>
      </c>
      <c r="BP59" s="148">
        <f>IF(AND('BLOC PM'!$K49&gt;synthèse!BP$14,'BLOC PM'!$K49&lt;synthèse!BP$14+0.1),1,0)</f>
        <v>0</v>
      </c>
      <c r="BQ59" s="148">
        <f>IF(AND('BLOC PM'!$K49&gt;synthèse!BQ$14,'BLOC PM'!$K49&lt;synthèse!BQ$14+0.1),1,0)</f>
        <v>0</v>
      </c>
      <c r="BR59" s="148">
        <f>IF(AND('BLOC PM'!$K49&gt;synthèse!BR$14,'BLOC PM'!$K49&lt;synthèse!BR$14+0.1),1,0)</f>
        <v>0</v>
      </c>
      <c r="BS59" s="148">
        <f>IF(AND('BLOC PM'!$K49&gt;synthèse!BS$14,'BLOC PM'!$K49&lt;synthèse!BS$14+0.1),1,0)</f>
        <v>0</v>
      </c>
      <c r="BT59" s="148">
        <f>IF(AND('BLOC PM'!$K49&gt;synthèse!BT$14,'BLOC PM'!$K49&lt;synthèse!BT$14+0.1),1,0)</f>
        <v>0</v>
      </c>
      <c r="BU59" s="148">
        <f>IF(AND('BLOC PM'!$K49&gt;synthèse!BU$14,'BLOC PM'!$K49&lt;synthèse!BU$14+0.1),1,0)</f>
        <v>0</v>
      </c>
      <c r="BV59" s="148">
        <f>IF(AND('BLOC PM'!$K49&gt;synthèse!BV$14,'BLOC PM'!$K49&lt;synthèse!BV$14+0.1),1,0)</f>
        <v>0</v>
      </c>
      <c r="BW59" s="148">
        <f>IF(AND('BLOC PM'!$K49&gt;synthèse!BW$14,'BLOC PM'!$K49&lt;synthèse!BW$14+0.1),1,0)</f>
        <v>0</v>
      </c>
      <c r="BX59" s="148">
        <f>IF(AND('BLOC PM'!$K49&gt;synthèse!BX$14,'BLOC PM'!$K49&lt;synthèse!BX$14+0.1),1,0)</f>
        <v>0</v>
      </c>
      <c r="BY59" s="148">
        <f>IF(AND('BLOC PM'!$K49&gt;synthèse!BY$14,'BLOC PM'!$K49&lt;synthèse!BY$14+0.1),1,0)</f>
        <v>0</v>
      </c>
      <c r="BZ59" s="148">
        <f>IF(AND('BLOC PM'!$K49&gt;synthèse!BZ$14,'BLOC PM'!$K49&lt;synthèse!BZ$14+0.1),1,0)</f>
        <v>0</v>
      </c>
      <c r="CA59" s="148">
        <f>IF(AND('BLOC PM'!$K49&gt;synthèse!CA$14,'BLOC PM'!$K49&lt;synthèse!CA$14+0.1),1,0)</f>
        <v>0</v>
      </c>
      <c r="CB59" s="148">
        <f>IF(AND('BLOC PM'!$K49&gt;synthèse!CB$14,'BLOC PM'!$K49&lt;synthèse!CB$14+0.1),1,0)</f>
        <v>0</v>
      </c>
      <c r="CC59" s="148">
        <f>IF(AND('BLOC PM'!$K49&gt;synthèse!CC$14,'BLOC PM'!$K49&lt;synthèse!CC$14+0.1),1,0)</f>
        <v>0</v>
      </c>
      <c r="CD59" s="148">
        <f>IF(AND('BLOC PM'!$K49&gt;synthèse!CD$14,'BLOC PM'!$K49&lt;synthèse!CD$14+0.1),1,0)</f>
        <v>0</v>
      </c>
      <c r="CE59" s="148">
        <f>IF(AND('BLOC PM'!$K49&gt;synthèse!CE$14,'BLOC PM'!$K49&lt;synthèse!CE$14+0.1),1,0)</f>
        <v>0</v>
      </c>
      <c r="CF59" s="148">
        <f>IF(AND('BLOC PM'!$K49&gt;synthèse!CF$14,'BLOC PM'!$K49&lt;synthèse!CF$14+0.1),1,0)</f>
        <v>0</v>
      </c>
      <c r="CG59" s="148">
        <f>IF(AND('BLOC PM'!$K49&gt;synthèse!CG$14,'BLOC PM'!$K49&lt;synthèse!CG$14+0.1),1,0)</f>
        <v>0</v>
      </c>
      <c r="CH59" s="148">
        <f>IF(AND('BLOC PM'!$K49&gt;synthèse!CH$14,'BLOC PM'!$K49&lt;synthèse!CH$14+0.1),1,0)</f>
        <v>0</v>
      </c>
      <c r="CI59" s="148">
        <f>IF(AND('BLOC PM'!$K49&gt;synthèse!CI$14,'BLOC PM'!$K49&lt;synthèse!CI$14+0.1),1,0)</f>
        <v>0</v>
      </c>
      <c r="CJ59" s="148">
        <f>IF(AND('BLOC PM'!$K49&gt;synthèse!CJ$14,'BLOC PM'!$K49&lt;synthèse!CJ$14+0.1),1,0)</f>
        <v>0</v>
      </c>
      <c r="CK59" s="148">
        <f>IF(AND('BLOC PM'!$K49&gt;synthèse!CK$14,'BLOC PM'!$K49&lt;synthèse!CK$14+0.1),1,0)</f>
        <v>0</v>
      </c>
      <c r="CM59" s="2">
        <f t="shared" si="66"/>
        <v>0</v>
      </c>
      <c r="CN59" s="2">
        <f t="shared" si="67"/>
        <v>0</v>
      </c>
      <c r="CO59" s="2">
        <f t="shared" si="68"/>
        <v>0</v>
      </c>
      <c r="CP59" s="2">
        <f t="shared" si="69"/>
        <v>0</v>
      </c>
      <c r="CQ59" s="2">
        <f t="shared" si="70"/>
        <v>0</v>
      </c>
      <c r="CR59" s="2">
        <f t="shared" si="71"/>
        <v>0</v>
      </c>
      <c r="CS59" s="2">
        <f t="shared" si="72"/>
        <v>0</v>
      </c>
      <c r="CT59" s="2">
        <f t="shared" si="73"/>
        <v>0</v>
      </c>
      <c r="CU59" s="2">
        <f t="shared" si="74"/>
        <v>0</v>
      </c>
      <c r="CV59" s="2">
        <f t="shared" si="75"/>
        <v>0</v>
      </c>
      <c r="CW59" s="2">
        <f t="shared" si="76"/>
        <v>0</v>
      </c>
      <c r="CX59" s="2">
        <f t="shared" si="77"/>
        <v>0</v>
      </c>
      <c r="CY59" s="2">
        <f t="shared" si="78"/>
        <v>0</v>
      </c>
      <c r="CZ59" s="2">
        <f t="shared" si="79"/>
        <v>0</v>
      </c>
      <c r="DA59" s="2">
        <f t="shared" si="80"/>
        <v>0</v>
      </c>
      <c r="DB59" s="2">
        <f t="shared" si="81"/>
        <v>0</v>
      </c>
      <c r="DC59" s="2">
        <f t="shared" si="82"/>
        <v>0</v>
      </c>
      <c r="DD59" s="2">
        <f t="shared" si="83"/>
        <v>0</v>
      </c>
      <c r="DE59" s="2">
        <f t="shared" si="84"/>
        <v>0</v>
      </c>
      <c r="DF59" s="2">
        <f t="shared" si="85"/>
        <v>0</v>
      </c>
      <c r="DG59" s="2">
        <f t="shared" si="86"/>
        <v>0</v>
      </c>
      <c r="DH59" s="2">
        <f t="shared" si="87"/>
        <v>0</v>
      </c>
      <c r="DI59" s="2">
        <f t="shared" si="88"/>
        <v>0</v>
      </c>
      <c r="DJ59" s="2">
        <f t="shared" si="89"/>
        <v>0</v>
      </c>
      <c r="DK59" s="2">
        <f t="shared" si="90"/>
        <v>0</v>
      </c>
      <c r="DL59" s="2">
        <f t="shared" si="91"/>
        <v>0</v>
      </c>
      <c r="DM59" s="2">
        <f t="shared" si="92"/>
        <v>0</v>
      </c>
      <c r="DN59" s="2">
        <f t="shared" si="93"/>
        <v>0</v>
      </c>
      <c r="DO59" s="2">
        <f t="shared" si="94"/>
        <v>0</v>
      </c>
      <c r="DP59" s="2">
        <f t="shared" si="95"/>
        <v>0</v>
      </c>
      <c r="DQ59" s="2">
        <f t="shared" si="96"/>
        <v>0</v>
      </c>
      <c r="DR59" s="2">
        <f t="shared" si="97"/>
        <v>0</v>
      </c>
      <c r="DS59" s="2">
        <f t="shared" si="98"/>
        <v>0</v>
      </c>
      <c r="DT59" s="2">
        <f t="shared" si="99"/>
        <v>0</v>
      </c>
      <c r="DU59" s="2">
        <f t="shared" si="100"/>
        <v>0</v>
      </c>
      <c r="DV59" s="2">
        <f t="shared" si="101"/>
        <v>0</v>
      </c>
      <c r="DW59" s="2">
        <f t="shared" si="102"/>
        <v>0</v>
      </c>
      <c r="DX59" s="2">
        <f t="shared" si="103"/>
        <v>0</v>
      </c>
      <c r="DY59" s="2">
        <f t="shared" si="104"/>
        <v>0</v>
      </c>
      <c r="DZ59" s="2">
        <f t="shared" si="105"/>
        <v>0</v>
      </c>
      <c r="EA59" s="2">
        <f t="shared" si="106"/>
        <v>0</v>
      </c>
      <c r="EB59" s="2">
        <f t="shared" si="107"/>
        <v>0</v>
      </c>
      <c r="EC59" s="2">
        <f t="shared" si="108"/>
        <v>0</v>
      </c>
      <c r="ED59" s="2">
        <f t="shared" si="109"/>
        <v>0</v>
      </c>
      <c r="EE59" s="2">
        <f t="shared" si="110"/>
        <v>0</v>
      </c>
      <c r="EF59" s="2">
        <f t="shared" si="111"/>
        <v>0</v>
      </c>
      <c r="EG59" s="2">
        <f t="shared" si="112"/>
        <v>0</v>
      </c>
      <c r="EH59" s="2">
        <f t="shared" si="122"/>
        <v>0</v>
      </c>
      <c r="EI59" s="2">
        <f t="shared" si="121"/>
        <v>0</v>
      </c>
      <c r="EJ59" s="2">
        <f t="shared" si="121"/>
        <v>0</v>
      </c>
      <c r="EK59" s="2">
        <f t="shared" si="121"/>
        <v>0</v>
      </c>
      <c r="EL59" s="2">
        <f t="shared" si="121"/>
        <v>0</v>
      </c>
      <c r="EM59" s="2">
        <f t="shared" si="121"/>
        <v>0</v>
      </c>
      <c r="EN59" s="2">
        <f t="shared" si="121"/>
        <v>0</v>
      </c>
      <c r="EO59" s="2">
        <f t="shared" si="121"/>
        <v>0</v>
      </c>
      <c r="EP59" s="2">
        <f t="shared" si="121"/>
        <v>0</v>
      </c>
      <c r="ES59" s="243"/>
      <c r="ET59" s="253"/>
      <c r="EU59" s="261"/>
      <c r="EV59" s="261"/>
      <c r="EW59" s="261"/>
      <c r="EX59" s="261"/>
      <c r="EY59" s="253"/>
      <c r="EZ59" s="7"/>
    </row>
    <row r="60" spans="1:156" ht="16.5" x14ac:dyDescent="0.25">
      <c r="A60" s="78" t="str">
        <f>CONCATENATE(FIXED(AT14,1)," - ",FIXED(AT14+0.1,1))</f>
        <v>1,2 - 1,3</v>
      </c>
      <c r="B60" s="126" t="str">
        <f t="shared" si="120"/>
        <v>+</v>
      </c>
      <c r="C60" s="179">
        <f>IF(AT154&gt;0,AT155/AT154,"")</f>
        <v>58.701854493580598</v>
      </c>
      <c r="D60" s="150">
        <f>IF(AT154&gt;0,AT154,"")</f>
        <v>701</v>
      </c>
      <c r="E60" s="150">
        <f>IF(AT148&gt;0,AT151/AT148,"")</f>
        <v>2</v>
      </c>
      <c r="F60" s="179">
        <f>IF(CY149&gt;0,CY150/CY149,"")</f>
        <v>58.701854493580598</v>
      </c>
      <c r="G60" s="150">
        <f>IF(CY149&gt;0,CY149,"")</f>
        <v>701</v>
      </c>
      <c r="H60" s="79" t="str">
        <f>IF(CY154&gt;0,CY155/CY154,"")</f>
        <v/>
      </c>
      <c r="I60" s="150" t="str">
        <f>IF(CY154&gt;0,CY154,"")</f>
        <v/>
      </c>
      <c r="J60" s="109"/>
      <c r="K60" s="94"/>
      <c r="L60" s="66"/>
      <c r="M60" s="9" t="str">
        <f>IF('BLOC PM'!A50&lt;&gt;"",'BLOC PM'!A50,"")</f>
        <v/>
      </c>
      <c r="N60" s="9">
        <f>IF(AND('BLOC PM'!A50&lt;&gt;"",'BLOC PM'!N50&lt;&gt;"*Non mis en vente"),1,0)</f>
        <v>0</v>
      </c>
      <c r="O60" s="9">
        <f>IF(OR('BLOC PM'!E50="CR",'BLOC PM'!E50="CE"),1,0)</f>
        <v>0</v>
      </c>
      <c r="P60" s="9">
        <f>IF(AND('BLOC PM'!N50&lt;&gt;"*RETIRE",'BLOC PM'!N50&lt;&gt;"*PAS D'OFFRE",'BLOC PM'!N50&lt;&gt;""),1,0)</f>
        <v>0</v>
      </c>
      <c r="Q60" s="10">
        <f>'BLOC PM'!I50</f>
        <v>0</v>
      </c>
      <c r="R60" s="10">
        <f t="shared" si="117"/>
        <v>0</v>
      </c>
      <c r="S60" s="10">
        <f>'BLOC PM'!L50</f>
        <v>0</v>
      </c>
      <c r="T60" s="10">
        <f t="shared" si="118"/>
        <v>0</v>
      </c>
      <c r="U60" s="10">
        <f>'BLOC PM'!O50</f>
        <v>0</v>
      </c>
      <c r="V60" s="10">
        <f t="shared" si="119"/>
        <v>0</v>
      </c>
      <c r="W60" s="10">
        <f>'BLOC PM'!B50</f>
        <v>0</v>
      </c>
      <c r="X60" s="7"/>
      <c r="Y60" s="2">
        <f>+'UP PM'!A51</f>
        <v>0</v>
      </c>
      <c r="Z60" s="2">
        <f>IF(AND('UP PM'!A51&lt;&gt;"",'UP PM'!N51&lt;&gt;"*Non mis en vente"),1,0)</f>
        <v>0</v>
      </c>
      <c r="AA60" s="2">
        <f>IF(AND('UP PM'!N51&lt;&gt;"*RETIRE",'UP PM'!N51&lt;&gt;"*PAS D'OFFRE",'UP PM'!N51&lt;&gt;""),1,0)</f>
        <v>0</v>
      </c>
      <c r="AB60" s="10">
        <f>+'UP PM'!G51</f>
        <v>0</v>
      </c>
      <c r="AC60" s="2">
        <f t="shared" si="5"/>
        <v>0</v>
      </c>
      <c r="AD60" s="2">
        <f>'UP PM'!B51</f>
        <v>0</v>
      </c>
      <c r="AE60" s="7"/>
      <c r="AF60" s="154"/>
      <c r="AG60" s="9" t="str">
        <f>IF('BLOC PM'!A50&lt;&gt;"",'BLOC PM'!A50,"")</f>
        <v/>
      </c>
      <c r="AH60" s="148">
        <f>IF(AND('BLOC PM'!$K50&gt;synthèse!AH$14,'BLOC PM'!$K50&lt;synthèse!AH$14+0.1),1,0)</f>
        <v>0</v>
      </c>
      <c r="AI60" s="148">
        <f>IF(AND('BLOC PM'!$K50&gt;synthèse!AI$14,'BLOC PM'!$K50&lt;synthèse!AI$14+0.1),1,0)</f>
        <v>0</v>
      </c>
      <c r="AJ60" s="148">
        <f>IF(AND('BLOC PM'!$K50&gt;synthèse!AJ$14,'BLOC PM'!$K50&lt;synthèse!AJ$14+0.1),1,0)</f>
        <v>0</v>
      </c>
      <c r="AK60" s="148">
        <f>IF(AND('BLOC PM'!$K50&gt;synthèse!AK$14,'BLOC PM'!$K50&lt;synthèse!AK$14+0.1),1,0)</f>
        <v>0</v>
      </c>
      <c r="AL60" s="148">
        <f>IF(AND('BLOC PM'!$K50&gt;synthèse!AL$14,'BLOC PM'!$K50&lt;synthèse!AL$14+0.1),1,0)</f>
        <v>0</v>
      </c>
      <c r="AM60" s="148">
        <f>IF(AND('BLOC PM'!$K50&gt;synthèse!AM$14,'BLOC PM'!$K50&lt;synthèse!AM$14+0.1),1,0)</f>
        <v>0</v>
      </c>
      <c r="AN60" s="148">
        <f>IF(AND('BLOC PM'!$K50&gt;synthèse!AN$14,'BLOC PM'!$K50&lt;synthèse!AN$14+0.1),1,0)</f>
        <v>0</v>
      </c>
      <c r="AO60" s="148">
        <f>IF(AND('BLOC PM'!$K50&gt;synthèse!AO$14,'BLOC PM'!$K50&lt;synthèse!AO$14+0.1),1,0)</f>
        <v>0</v>
      </c>
      <c r="AP60" s="148">
        <f>IF(AND('BLOC PM'!$K50&gt;synthèse!AP$14,'BLOC PM'!$K50&lt;synthèse!AP$14+0.1),1,0)</f>
        <v>0</v>
      </c>
      <c r="AQ60" s="148">
        <f>IF(AND('BLOC PM'!$K50&gt;synthèse!AQ$14,'BLOC PM'!$K50&lt;synthèse!AQ$14+0.1),1,0)</f>
        <v>0</v>
      </c>
      <c r="AR60" s="148">
        <f>IF(AND('BLOC PM'!$K50&gt;synthèse!AR$14,'BLOC PM'!$K50&lt;synthèse!AR$14+0.1),1,0)</f>
        <v>0</v>
      </c>
      <c r="AS60" s="148">
        <f>IF(AND('BLOC PM'!$K50&gt;synthèse!AS$14,'BLOC PM'!$K50&lt;synthèse!AS$14+0.1),1,0)</f>
        <v>0</v>
      </c>
      <c r="AT60" s="148">
        <f>IF(AND('BLOC PM'!$K50&gt;synthèse!AT$14,'BLOC PM'!$K50&lt;synthèse!AT$14+0.1),1,0)</f>
        <v>0</v>
      </c>
      <c r="AU60" s="148">
        <f>IF(AND('BLOC PM'!$K50&gt;synthèse!AU$14,'BLOC PM'!$K50&lt;synthèse!AU$14+0.1),1,0)</f>
        <v>0</v>
      </c>
      <c r="AV60" s="148">
        <f>IF(AND('BLOC PM'!$K50&gt;synthèse!AV$14,'BLOC PM'!$K50&lt;synthèse!AV$14+0.1),1,0)</f>
        <v>0</v>
      </c>
      <c r="AW60" s="148">
        <f>IF(AND('BLOC PM'!$K50&gt;synthèse!AW$14,'BLOC PM'!$K50&lt;synthèse!AW$14+0.1),1,0)</f>
        <v>0</v>
      </c>
      <c r="AX60" s="148">
        <f>IF(AND('BLOC PM'!$K50&gt;synthèse!AX$14,'BLOC PM'!$K50&lt;synthèse!AX$14+0.1),1,0)</f>
        <v>0</v>
      </c>
      <c r="AY60" s="148">
        <f>IF(AND('BLOC PM'!$K50&gt;synthèse!AY$14,'BLOC PM'!$K50&lt;synthèse!AY$14+0.1),1,0)</f>
        <v>0</v>
      </c>
      <c r="AZ60" s="148">
        <f>IF(AND('BLOC PM'!$K50&gt;synthèse!AZ$14,'BLOC PM'!$K50&lt;synthèse!AZ$14+0.1),1,0)</f>
        <v>0</v>
      </c>
      <c r="BA60" s="148">
        <f>IF(AND('BLOC PM'!$K50&gt;synthèse!BA$14,'BLOC PM'!$K50&lt;synthèse!BA$14+0.1),1,0)</f>
        <v>0</v>
      </c>
      <c r="BB60" s="148">
        <f>IF(AND('BLOC PM'!$K50&gt;synthèse!BB$14,'BLOC PM'!$K50&lt;synthèse!BB$14+0.1),1,0)</f>
        <v>0</v>
      </c>
      <c r="BC60" s="148">
        <f>IF(AND('BLOC PM'!$K50&gt;synthèse!BC$14,'BLOC PM'!$K50&lt;synthèse!BC$14+0.1),1,0)</f>
        <v>0</v>
      </c>
      <c r="BD60" s="148">
        <f>IF(AND('BLOC PM'!$K50&gt;synthèse!BD$14,'BLOC PM'!$K50&lt;synthèse!BD$14+0.1),1,0)</f>
        <v>0</v>
      </c>
      <c r="BE60" s="148">
        <f>IF(AND('BLOC PM'!$K50&gt;synthèse!BE$14,'BLOC PM'!$K50&lt;synthèse!BE$14+0.1),1,0)</f>
        <v>0</v>
      </c>
      <c r="BF60" s="148">
        <f>IF(AND('BLOC PM'!$K50&gt;synthèse!BF$14,'BLOC PM'!$K50&lt;synthèse!BF$14+0.1),1,0)</f>
        <v>0</v>
      </c>
      <c r="BG60" s="148">
        <f>IF(AND('BLOC PM'!$K50&gt;synthèse!BG$14,'BLOC PM'!$K50&lt;synthèse!BG$14+0.1),1,0)</f>
        <v>0</v>
      </c>
      <c r="BH60" s="148">
        <f>IF(AND('BLOC PM'!$K50&gt;synthèse!BH$14,'BLOC PM'!$K50&lt;synthèse!BH$14+0.1),1,0)</f>
        <v>0</v>
      </c>
      <c r="BI60" s="148">
        <f>IF(AND('BLOC PM'!$K50&gt;synthèse!BI$14,'BLOC PM'!$K50&lt;synthèse!BI$14+0.1),1,0)</f>
        <v>0</v>
      </c>
      <c r="BJ60" s="148">
        <f>IF(AND('BLOC PM'!$K50&gt;synthèse!BJ$14,'BLOC PM'!$K50&lt;synthèse!BJ$14+0.1),1,0)</f>
        <v>0</v>
      </c>
      <c r="BK60" s="148">
        <f>IF(AND('BLOC PM'!$K50&gt;synthèse!BK$14,'BLOC PM'!$K50&lt;synthèse!BK$14+0.1),1,0)</f>
        <v>0</v>
      </c>
      <c r="BL60" s="148">
        <f>IF(AND('BLOC PM'!$K50&gt;synthèse!BL$14,'BLOC PM'!$K50&lt;synthèse!BL$14+0.1),1,0)</f>
        <v>0</v>
      </c>
      <c r="BM60" s="148">
        <f>IF(AND('BLOC PM'!$K50&gt;synthèse!BM$14,'BLOC PM'!$K50&lt;synthèse!BM$14+0.1),1,0)</f>
        <v>0</v>
      </c>
      <c r="BN60" s="148">
        <f>IF(AND('BLOC PM'!$K50&gt;synthèse!BN$14,'BLOC PM'!$K50&lt;synthèse!BN$14+0.1),1,0)</f>
        <v>0</v>
      </c>
      <c r="BO60" s="148">
        <f>IF(AND('BLOC PM'!$K50&gt;synthèse!BO$14,'BLOC PM'!$K50&lt;synthèse!BO$14+0.1),1,0)</f>
        <v>0</v>
      </c>
      <c r="BP60" s="148">
        <f>IF(AND('BLOC PM'!$K50&gt;synthèse!BP$14,'BLOC PM'!$K50&lt;synthèse!BP$14+0.1),1,0)</f>
        <v>0</v>
      </c>
      <c r="BQ60" s="148">
        <f>IF(AND('BLOC PM'!$K50&gt;synthèse!BQ$14,'BLOC PM'!$K50&lt;synthèse!BQ$14+0.1),1,0)</f>
        <v>0</v>
      </c>
      <c r="BR60" s="148">
        <f>IF(AND('BLOC PM'!$K50&gt;synthèse!BR$14,'BLOC PM'!$K50&lt;synthèse!BR$14+0.1),1,0)</f>
        <v>0</v>
      </c>
      <c r="BS60" s="148">
        <f>IF(AND('BLOC PM'!$K50&gt;synthèse!BS$14,'BLOC PM'!$K50&lt;synthèse!BS$14+0.1),1,0)</f>
        <v>0</v>
      </c>
      <c r="BT60" s="148">
        <f>IF(AND('BLOC PM'!$K50&gt;synthèse!BT$14,'BLOC PM'!$K50&lt;synthèse!BT$14+0.1),1,0)</f>
        <v>0</v>
      </c>
      <c r="BU60" s="148">
        <f>IF(AND('BLOC PM'!$K50&gt;synthèse!BU$14,'BLOC PM'!$K50&lt;synthèse!BU$14+0.1),1,0)</f>
        <v>0</v>
      </c>
      <c r="BV60" s="148">
        <f>IF(AND('BLOC PM'!$K50&gt;synthèse!BV$14,'BLOC PM'!$K50&lt;synthèse!BV$14+0.1),1,0)</f>
        <v>0</v>
      </c>
      <c r="BW60" s="148">
        <f>IF(AND('BLOC PM'!$K50&gt;synthèse!BW$14,'BLOC PM'!$K50&lt;synthèse!BW$14+0.1),1,0)</f>
        <v>0</v>
      </c>
      <c r="BX60" s="148">
        <f>IF(AND('BLOC PM'!$K50&gt;synthèse!BX$14,'BLOC PM'!$K50&lt;synthèse!BX$14+0.1),1,0)</f>
        <v>0</v>
      </c>
      <c r="BY60" s="148">
        <f>IF(AND('BLOC PM'!$K50&gt;synthèse!BY$14,'BLOC PM'!$K50&lt;synthèse!BY$14+0.1),1,0)</f>
        <v>0</v>
      </c>
      <c r="BZ60" s="148">
        <f>IF(AND('BLOC PM'!$K50&gt;synthèse!BZ$14,'BLOC PM'!$K50&lt;synthèse!BZ$14+0.1),1,0)</f>
        <v>0</v>
      </c>
      <c r="CA60" s="148">
        <f>IF(AND('BLOC PM'!$K50&gt;synthèse!CA$14,'BLOC PM'!$K50&lt;synthèse!CA$14+0.1),1,0)</f>
        <v>0</v>
      </c>
      <c r="CB60" s="148">
        <f>IF(AND('BLOC PM'!$K50&gt;synthèse!CB$14,'BLOC PM'!$K50&lt;synthèse!CB$14+0.1),1,0)</f>
        <v>0</v>
      </c>
      <c r="CC60" s="148">
        <f>IF(AND('BLOC PM'!$K50&gt;synthèse!CC$14,'BLOC PM'!$K50&lt;synthèse!CC$14+0.1),1,0)</f>
        <v>0</v>
      </c>
      <c r="CD60" s="148">
        <f>IF(AND('BLOC PM'!$K50&gt;synthèse!CD$14,'BLOC PM'!$K50&lt;synthèse!CD$14+0.1),1,0)</f>
        <v>0</v>
      </c>
      <c r="CE60" s="148">
        <f>IF(AND('BLOC PM'!$K50&gt;synthèse!CE$14,'BLOC PM'!$K50&lt;synthèse!CE$14+0.1),1,0)</f>
        <v>0</v>
      </c>
      <c r="CF60" s="148">
        <f>IF(AND('BLOC PM'!$K50&gt;synthèse!CF$14,'BLOC PM'!$K50&lt;synthèse!CF$14+0.1),1,0)</f>
        <v>0</v>
      </c>
      <c r="CG60" s="148">
        <f>IF(AND('BLOC PM'!$K50&gt;synthèse!CG$14,'BLOC PM'!$K50&lt;synthèse!CG$14+0.1),1,0)</f>
        <v>0</v>
      </c>
      <c r="CH60" s="148">
        <f>IF(AND('BLOC PM'!$K50&gt;synthèse!CH$14,'BLOC PM'!$K50&lt;synthèse!CH$14+0.1),1,0)</f>
        <v>0</v>
      </c>
      <c r="CI60" s="148">
        <f>IF(AND('BLOC PM'!$K50&gt;synthèse!CI$14,'BLOC PM'!$K50&lt;synthèse!CI$14+0.1),1,0)</f>
        <v>0</v>
      </c>
      <c r="CJ60" s="148">
        <f>IF(AND('BLOC PM'!$K50&gt;synthèse!CJ$14,'BLOC PM'!$K50&lt;synthèse!CJ$14+0.1),1,0)</f>
        <v>0</v>
      </c>
      <c r="CK60" s="148">
        <f>IF(AND('BLOC PM'!$K50&gt;synthèse!CK$14,'BLOC PM'!$K50&lt;synthèse!CK$14+0.1),1,0)</f>
        <v>0</v>
      </c>
      <c r="CM60" s="2">
        <f t="shared" si="66"/>
        <v>0</v>
      </c>
      <c r="CN60" s="2">
        <f t="shared" si="67"/>
        <v>0</v>
      </c>
      <c r="CO60" s="2">
        <f t="shared" si="68"/>
        <v>0</v>
      </c>
      <c r="CP60" s="2">
        <f t="shared" si="69"/>
        <v>0</v>
      </c>
      <c r="CQ60" s="2">
        <f t="shared" si="70"/>
        <v>0</v>
      </c>
      <c r="CR60" s="2">
        <f t="shared" si="71"/>
        <v>0</v>
      </c>
      <c r="CS60" s="2">
        <f t="shared" si="72"/>
        <v>0</v>
      </c>
      <c r="CT60" s="2">
        <f t="shared" si="73"/>
        <v>0</v>
      </c>
      <c r="CU60" s="2">
        <f t="shared" si="74"/>
        <v>0</v>
      </c>
      <c r="CV60" s="2">
        <f t="shared" si="75"/>
        <v>0</v>
      </c>
      <c r="CW60" s="2">
        <f t="shared" si="76"/>
        <v>0</v>
      </c>
      <c r="CX60" s="2">
        <f t="shared" si="77"/>
        <v>0</v>
      </c>
      <c r="CY60" s="2">
        <f t="shared" si="78"/>
        <v>0</v>
      </c>
      <c r="CZ60" s="2">
        <f t="shared" si="79"/>
        <v>0</v>
      </c>
      <c r="DA60" s="2">
        <f t="shared" si="80"/>
        <v>0</v>
      </c>
      <c r="DB60" s="2">
        <f t="shared" si="81"/>
        <v>0</v>
      </c>
      <c r="DC60" s="2">
        <f t="shared" si="82"/>
        <v>0</v>
      </c>
      <c r="DD60" s="2">
        <f t="shared" si="83"/>
        <v>0</v>
      </c>
      <c r="DE60" s="2">
        <f t="shared" si="84"/>
        <v>0</v>
      </c>
      <c r="DF60" s="2">
        <f t="shared" si="85"/>
        <v>0</v>
      </c>
      <c r="DG60" s="2">
        <f t="shared" si="86"/>
        <v>0</v>
      </c>
      <c r="DH60" s="2">
        <f t="shared" si="87"/>
        <v>0</v>
      </c>
      <c r="DI60" s="2">
        <f t="shared" si="88"/>
        <v>0</v>
      </c>
      <c r="DJ60" s="2">
        <f t="shared" si="89"/>
        <v>0</v>
      </c>
      <c r="DK60" s="2">
        <f t="shared" si="90"/>
        <v>0</v>
      </c>
      <c r="DL60" s="2">
        <f t="shared" si="91"/>
        <v>0</v>
      </c>
      <c r="DM60" s="2">
        <f t="shared" si="92"/>
        <v>0</v>
      </c>
      <c r="DN60" s="2">
        <f t="shared" si="93"/>
        <v>0</v>
      </c>
      <c r="DO60" s="2">
        <f t="shared" si="94"/>
        <v>0</v>
      </c>
      <c r="DP60" s="2">
        <f t="shared" si="95"/>
        <v>0</v>
      </c>
      <c r="DQ60" s="2">
        <f t="shared" si="96"/>
        <v>0</v>
      </c>
      <c r="DR60" s="2">
        <f t="shared" si="97"/>
        <v>0</v>
      </c>
      <c r="DS60" s="2">
        <f t="shared" si="98"/>
        <v>0</v>
      </c>
      <c r="DT60" s="2">
        <f t="shared" si="99"/>
        <v>0</v>
      </c>
      <c r="DU60" s="2">
        <f t="shared" si="100"/>
        <v>0</v>
      </c>
      <c r="DV60" s="2">
        <f t="shared" si="101"/>
        <v>0</v>
      </c>
      <c r="DW60" s="2">
        <f t="shared" si="102"/>
        <v>0</v>
      </c>
      <c r="DX60" s="2">
        <f t="shared" si="103"/>
        <v>0</v>
      </c>
      <c r="DY60" s="2">
        <f t="shared" si="104"/>
        <v>0</v>
      </c>
      <c r="DZ60" s="2">
        <f t="shared" si="105"/>
        <v>0</v>
      </c>
      <c r="EA60" s="2">
        <f t="shared" si="106"/>
        <v>0</v>
      </c>
      <c r="EB60" s="2">
        <f t="shared" si="107"/>
        <v>0</v>
      </c>
      <c r="EC60" s="2">
        <f t="shared" si="108"/>
        <v>0</v>
      </c>
      <c r="ED60" s="2">
        <f t="shared" si="109"/>
        <v>0</v>
      </c>
      <c r="EE60" s="2">
        <f t="shared" si="110"/>
        <v>0</v>
      </c>
      <c r="EF60" s="2">
        <f t="shared" si="111"/>
        <v>0</v>
      </c>
      <c r="EG60" s="2">
        <f t="shared" si="112"/>
        <v>0</v>
      </c>
      <c r="EH60" s="2">
        <f t="shared" si="122"/>
        <v>0</v>
      </c>
      <c r="EI60" s="2">
        <f t="shared" si="121"/>
        <v>0</v>
      </c>
      <c r="EJ60" s="2">
        <f t="shared" si="121"/>
        <v>0</v>
      </c>
      <c r="EK60" s="2">
        <f t="shared" si="121"/>
        <v>0</v>
      </c>
      <c r="EL60" s="2">
        <f t="shared" si="121"/>
        <v>0</v>
      </c>
      <c r="EM60" s="2">
        <f t="shared" si="121"/>
        <v>0</v>
      </c>
      <c r="EN60" s="2">
        <f t="shared" si="121"/>
        <v>0</v>
      </c>
      <c r="EO60" s="2">
        <f t="shared" si="121"/>
        <v>0</v>
      </c>
      <c r="EP60" s="2">
        <f t="shared" si="121"/>
        <v>0</v>
      </c>
      <c r="ES60" s="261"/>
      <c r="ET60" s="253"/>
      <c r="EU60" s="261"/>
      <c r="EV60" s="261"/>
      <c r="EW60" s="261"/>
      <c r="EX60" s="261"/>
      <c r="EY60" s="253"/>
      <c r="EZ60" s="7"/>
    </row>
    <row r="61" spans="1:156" ht="16.5" x14ac:dyDescent="0.25">
      <c r="A61" s="78" t="str">
        <f>CONCATENATE(FIXED(AU14,1)," - ",FIXED(AU14+0.1,1))</f>
        <v>1,3 - 1,4</v>
      </c>
      <c r="B61" s="126"/>
      <c r="C61" s="179" t="str">
        <f>IF(AU154&gt;0,AU155/AU154,"")</f>
        <v/>
      </c>
      <c r="D61" s="150" t="str">
        <f>IF(AU154&gt;0,AU154,"")</f>
        <v/>
      </c>
      <c r="E61" s="150">
        <f>IF(AU148&gt;0,AU151/AU148,"")</f>
        <v>5</v>
      </c>
      <c r="F61" s="179" t="str">
        <f>IF(CZ149&gt;0,CZ150/CZ149,"")</f>
        <v/>
      </c>
      <c r="G61" s="150" t="str">
        <f>IF(CZ149&gt;0,CZ149,"")</f>
        <v/>
      </c>
      <c r="H61" s="79" t="str">
        <f>IF(CZ154&gt;0,CZ155/CZ154,"")</f>
        <v/>
      </c>
      <c r="I61" s="150" t="str">
        <f>IF(CZ154&gt;0,CZ154,"")</f>
        <v/>
      </c>
      <c r="J61" s="109"/>
      <c r="K61" s="94"/>
      <c r="L61" s="66"/>
      <c r="M61" s="9" t="str">
        <f>IF('BLOC PM'!A51&lt;&gt;"",'BLOC PM'!A51,"")</f>
        <v/>
      </c>
      <c r="N61" s="9">
        <f>IF(AND('BLOC PM'!A51&lt;&gt;"",'BLOC PM'!N51&lt;&gt;"*Non mis en vente"),1,0)</f>
        <v>0</v>
      </c>
      <c r="O61" s="9">
        <f>IF(OR('BLOC PM'!E51="CR",'BLOC PM'!E51="CE"),1,0)</f>
        <v>0</v>
      </c>
      <c r="P61" s="9">
        <f>IF(AND('BLOC PM'!N51&lt;&gt;"*RETIRE",'BLOC PM'!N51&lt;&gt;"*PAS D'OFFRE",'BLOC PM'!N51&lt;&gt;""),1,0)</f>
        <v>0</v>
      </c>
      <c r="Q61" s="10">
        <f>'BLOC PM'!I51</f>
        <v>0</v>
      </c>
      <c r="R61" s="10">
        <f t="shared" si="117"/>
        <v>0</v>
      </c>
      <c r="S61" s="10">
        <f>'BLOC PM'!L51</f>
        <v>0</v>
      </c>
      <c r="T61" s="10">
        <f t="shared" si="118"/>
        <v>0</v>
      </c>
      <c r="U61" s="10">
        <f>'BLOC PM'!O51</f>
        <v>0</v>
      </c>
      <c r="V61" s="10">
        <f t="shared" si="119"/>
        <v>0</v>
      </c>
      <c r="W61" s="10">
        <f>'BLOC PM'!B51</f>
        <v>0</v>
      </c>
      <c r="X61" s="7"/>
      <c r="Y61" s="2">
        <f>+'UP PM'!A52</f>
        <v>0</v>
      </c>
      <c r="Z61" s="2">
        <f>IF(AND('UP PM'!A52&lt;&gt;"",'UP PM'!N52&lt;&gt;"*Non mis en vente"),1,0)</f>
        <v>0</v>
      </c>
      <c r="AA61" s="2">
        <f>IF(AND('UP PM'!N52&lt;&gt;"*RETIRE",'UP PM'!N52&lt;&gt;"*PAS D'OFFRE",'UP PM'!N52&lt;&gt;""),1,0)</f>
        <v>0</v>
      </c>
      <c r="AB61" s="10">
        <f>+'UP PM'!G52</f>
        <v>0</v>
      </c>
      <c r="AC61" s="2">
        <f t="shared" si="5"/>
        <v>0</v>
      </c>
      <c r="AD61" s="2">
        <f>'UP PM'!B52</f>
        <v>0</v>
      </c>
      <c r="AE61" s="7"/>
      <c r="AF61" s="154"/>
      <c r="AG61" s="9" t="str">
        <f>IF('BLOC PM'!A51&lt;&gt;"",'BLOC PM'!A51,"")</f>
        <v/>
      </c>
      <c r="AH61" s="148">
        <f>IF(AND('BLOC PM'!$K51&gt;synthèse!AH$14,'BLOC PM'!$K51&lt;synthèse!AH$14+0.1),1,0)</f>
        <v>0</v>
      </c>
      <c r="AI61" s="148">
        <f>IF(AND('BLOC PM'!$K51&gt;synthèse!AI$14,'BLOC PM'!$K51&lt;synthèse!AI$14+0.1),1,0)</f>
        <v>0</v>
      </c>
      <c r="AJ61" s="148">
        <f>IF(AND('BLOC PM'!$K51&gt;synthèse!AJ$14,'BLOC PM'!$K51&lt;synthèse!AJ$14+0.1),1,0)</f>
        <v>0</v>
      </c>
      <c r="AK61" s="148">
        <f>IF(AND('BLOC PM'!$K51&gt;synthèse!AK$14,'BLOC PM'!$K51&lt;synthèse!AK$14+0.1),1,0)</f>
        <v>0</v>
      </c>
      <c r="AL61" s="148">
        <f>IF(AND('BLOC PM'!$K51&gt;synthèse!AL$14,'BLOC PM'!$K51&lt;synthèse!AL$14+0.1),1,0)</f>
        <v>0</v>
      </c>
      <c r="AM61" s="148">
        <f>IF(AND('BLOC PM'!$K51&gt;synthèse!AM$14,'BLOC PM'!$K51&lt;synthèse!AM$14+0.1),1,0)</f>
        <v>0</v>
      </c>
      <c r="AN61" s="148">
        <f>IF(AND('BLOC PM'!$K51&gt;synthèse!AN$14,'BLOC PM'!$K51&lt;synthèse!AN$14+0.1),1,0)</f>
        <v>0</v>
      </c>
      <c r="AO61" s="148">
        <f>IF(AND('BLOC PM'!$K51&gt;synthèse!AO$14,'BLOC PM'!$K51&lt;synthèse!AO$14+0.1),1,0)</f>
        <v>0</v>
      </c>
      <c r="AP61" s="148">
        <f>IF(AND('BLOC PM'!$K51&gt;synthèse!AP$14,'BLOC PM'!$K51&lt;synthèse!AP$14+0.1),1,0)</f>
        <v>0</v>
      </c>
      <c r="AQ61" s="148">
        <f>IF(AND('BLOC PM'!$K51&gt;synthèse!AQ$14,'BLOC PM'!$K51&lt;synthèse!AQ$14+0.1),1,0)</f>
        <v>0</v>
      </c>
      <c r="AR61" s="148">
        <f>IF(AND('BLOC PM'!$K51&gt;synthèse!AR$14,'BLOC PM'!$K51&lt;synthèse!AR$14+0.1),1,0)</f>
        <v>0</v>
      </c>
      <c r="AS61" s="148">
        <f>IF(AND('BLOC PM'!$K51&gt;synthèse!AS$14,'BLOC PM'!$K51&lt;synthèse!AS$14+0.1),1,0)</f>
        <v>0</v>
      </c>
      <c r="AT61" s="148">
        <f>IF(AND('BLOC PM'!$K51&gt;synthèse!AT$14,'BLOC PM'!$K51&lt;synthèse!AT$14+0.1),1,0)</f>
        <v>0</v>
      </c>
      <c r="AU61" s="148">
        <f>IF(AND('BLOC PM'!$K51&gt;synthèse!AU$14,'BLOC PM'!$K51&lt;synthèse!AU$14+0.1),1,0)</f>
        <v>0</v>
      </c>
      <c r="AV61" s="148">
        <f>IF(AND('BLOC PM'!$K51&gt;synthèse!AV$14,'BLOC PM'!$K51&lt;synthèse!AV$14+0.1),1,0)</f>
        <v>0</v>
      </c>
      <c r="AW61" s="148">
        <f>IF(AND('BLOC PM'!$K51&gt;synthèse!AW$14,'BLOC PM'!$K51&lt;synthèse!AW$14+0.1),1,0)</f>
        <v>0</v>
      </c>
      <c r="AX61" s="148">
        <f>IF(AND('BLOC PM'!$K51&gt;synthèse!AX$14,'BLOC PM'!$K51&lt;synthèse!AX$14+0.1),1,0)</f>
        <v>0</v>
      </c>
      <c r="AY61" s="148">
        <f>IF(AND('BLOC PM'!$K51&gt;synthèse!AY$14,'BLOC PM'!$K51&lt;synthèse!AY$14+0.1),1,0)</f>
        <v>0</v>
      </c>
      <c r="AZ61" s="148">
        <f>IF(AND('BLOC PM'!$K51&gt;synthèse!AZ$14,'BLOC PM'!$K51&lt;synthèse!AZ$14+0.1),1,0)</f>
        <v>0</v>
      </c>
      <c r="BA61" s="148">
        <f>IF(AND('BLOC PM'!$K51&gt;synthèse!BA$14,'BLOC PM'!$K51&lt;synthèse!BA$14+0.1),1,0)</f>
        <v>0</v>
      </c>
      <c r="BB61" s="148">
        <f>IF(AND('BLOC PM'!$K51&gt;synthèse!BB$14,'BLOC PM'!$K51&lt;synthèse!BB$14+0.1),1,0)</f>
        <v>0</v>
      </c>
      <c r="BC61" s="148">
        <f>IF(AND('BLOC PM'!$K51&gt;synthèse!BC$14,'BLOC PM'!$K51&lt;synthèse!BC$14+0.1),1,0)</f>
        <v>0</v>
      </c>
      <c r="BD61" s="148">
        <f>IF(AND('BLOC PM'!$K51&gt;synthèse!BD$14,'BLOC PM'!$K51&lt;synthèse!BD$14+0.1),1,0)</f>
        <v>0</v>
      </c>
      <c r="BE61" s="148">
        <f>IF(AND('BLOC PM'!$K51&gt;synthèse!BE$14,'BLOC PM'!$K51&lt;synthèse!BE$14+0.1),1,0)</f>
        <v>0</v>
      </c>
      <c r="BF61" s="148">
        <f>IF(AND('BLOC PM'!$K51&gt;synthèse!BF$14,'BLOC PM'!$K51&lt;synthèse!BF$14+0.1),1,0)</f>
        <v>0</v>
      </c>
      <c r="BG61" s="148">
        <f>IF(AND('BLOC PM'!$K51&gt;synthèse!BG$14,'BLOC PM'!$K51&lt;synthèse!BG$14+0.1),1,0)</f>
        <v>0</v>
      </c>
      <c r="BH61" s="148">
        <f>IF(AND('BLOC PM'!$K51&gt;synthèse!BH$14,'BLOC PM'!$K51&lt;synthèse!BH$14+0.1),1,0)</f>
        <v>0</v>
      </c>
      <c r="BI61" s="148">
        <f>IF(AND('BLOC PM'!$K51&gt;synthèse!BI$14,'BLOC PM'!$K51&lt;synthèse!BI$14+0.1),1,0)</f>
        <v>0</v>
      </c>
      <c r="BJ61" s="148">
        <f>IF(AND('BLOC PM'!$K51&gt;synthèse!BJ$14,'BLOC PM'!$K51&lt;synthèse!BJ$14+0.1),1,0)</f>
        <v>0</v>
      </c>
      <c r="BK61" s="148">
        <f>IF(AND('BLOC PM'!$K51&gt;synthèse!BK$14,'BLOC PM'!$K51&lt;synthèse!BK$14+0.1),1,0)</f>
        <v>0</v>
      </c>
      <c r="BL61" s="148">
        <f>IF(AND('BLOC PM'!$K51&gt;synthèse!BL$14,'BLOC PM'!$K51&lt;synthèse!BL$14+0.1),1,0)</f>
        <v>0</v>
      </c>
      <c r="BM61" s="148">
        <f>IF(AND('BLOC PM'!$K51&gt;synthèse!BM$14,'BLOC PM'!$K51&lt;synthèse!BM$14+0.1),1,0)</f>
        <v>0</v>
      </c>
      <c r="BN61" s="148">
        <f>IF(AND('BLOC PM'!$K51&gt;synthèse!BN$14,'BLOC PM'!$K51&lt;synthèse!BN$14+0.1),1,0)</f>
        <v>0</v>
      </c>
      <c r="BO61" s="148">
        <f>IF(AND('BLOC PM'!$K51&gt;synthèse!BO$14,'BLOC PM'!$K51&lt;synthèse!BO$14+0.1),1,0)</f>
        <v>0</v>
      </c>
      <c r="BP61" s="148">
        <f>IF(AND('BLOC PM'!$K51&gt;synthèse!BP$14,'BLOC PM'!$K51&lt;synthèse!BP$14+0.1),1,0)</f>
        <v>0</v>
      </c>
      <c r="BQ61" s="148">
        <f>IF(AND('BLOC PM'!$K51&gt;synthèse!BQ$14,'BLOC PM'!$K51&lt;synthèse!BQ$14+0.1),1,0)</f>
        <v>0</v>
      </c>
      <c r="BR61" s="148">
        <f>IF(AND('BLOC PM'!$K51&gt;synthèse!BR$14,'BLOC PM'!$K51&lt;synthèse!BR$14+0.1),1,0)</f>
        <v>0</v>
      </c>
      <c r="BS61" s="148">
        <f>IF(AND('BLOC PM'!$K51&gt;synthèse!BS$14,'BLOC PM'!$K51&lt;synthèse!BS$14+0.1),1,0)</f>
        <v>0</v>
      </c>
      <c r="BT61" s="148">
        <f>IF(AND('BLOC PM'!$K51&gt;synthèse!BT$14,'BLOC PM'!$K51&lt;synthèse!BT$14+0.1),1,0)</f>
        <v>0</v>
      </c>
      <c r="BU61" s="148">
        <f>IF(AND('BLOC PM'!$K51&gt;synthèse!BU$14,'BLOC PM'!$K51&lt;synthèse!BU$14+0.1),1,0)</f>
        <v>0</v>
      </c>
      <c r="BV61" s="148">
        <f>IF(AND('BLOC PM'!$K51&gt;synthèse!BV$14,'BLOC PM'!$K51&lt;synthèse!BV$14+0.1),1,0)</f>
        <v>0</v>
      </c>
      <c r="BW61" s="148">
        <f>IF(AND('BLOC PM'!$K51&gt;synthèse!BW$14,'BLOC PM'!$K51&lt;synthèse!BW$14+0.1),1,0)</f>
        <v>0</v>
      </c>
      <c r="BX61" s="148">
        <f>IF(AND('BLOC PM'!$K51&gt;synthèse!BX$14,'BLOC PM'!$K51&lt;synthèse!BX$14+0.1),1,0)</f>
        <v>0</v>
      </c>
      <c r="BY61" s="148">
        <f>IF(AND('BLOC PM'!$K51&gt;synthèse!BY$14,'BLOC PM'!$K51&lt;synthèse!BY$14+0.1),1,0)</f>
        <v>0</v>
      </c>
      <c r="BZ61" s="148">
        <f>IF(AND('BLOC PM'!$K51&gt;synthèse!BZ$14,'BLOC PM'!$K51&lt;synthèse!BZ$14+0.1),1,0)</f>
        <v>0</v>
      </c>
      <c r="CA61" s="148">
        <f>IF(AND('BLOC PM'!$K51&gt;synthèse!CA$14,'BLOC PM'!$K51&lt;synthèse!CA$14+0.1),1,0)</f>
        <v>0</v>
      </c>
      <c r="CB61" s="148">
        <f>IF(AND('BLOC PM'!$K51&gt;synthèse!CB$14,'BLOC PM'!$K51&lt;synthèse!CB$14+0.1),1,0)</f>
        <v>0</v>
      </c>
      <c r="CC61" s="148">
        <f>IF(AND('BLOC PM'!$K51&gt;synthèse!CC$14,'BLOC PM'!$K51&lt;synthèse!CC$14+0.1),1,0)</f>
        <v>0</v>
      </c>
      <c r="CD61" s="148">
        <f>IF(AND('BLOC PM'!$K51&gt;synthèse!CD$14,'BLOC PM'!$K51&lt;synthèse!CD$14+0.1),1,0)</f>
        <v>0</v>
      </c>
      <c r="CE61" s="148">
        <f>IF(AND('BLOC PM'!$K51&gt;synthèse!CE$14,'BLOC PM'!$K51&lt;synthèse!CE$14+0.1),1,0)</f>
        <v>0</v>
      </c>
      <c r="CF61" s="148">
        <f>IF(AND('BLOC PM'!$K51&gt;synthèse!CF$14,'BLOC PM'!$K51&lt;synthèse!CF$14+0.1),1,0)</f>
        <v>0</v>
      </c>
      <c r="CG61" s="148">
        <f>IF(AND('BLOC PM'!$K51&gt;synthèse!CG$14,'BLOC PM'!$K51&lt;synthèse!CG$14+0.1),1,0)</f>
        <v>0</v>
      </c>
      <c r="CH61" s="148">
        <f>IF(AND('BLOC PM'!$K51&gt;synthèse!CH$14,'BLOC PM'!$K51&lt;synthèse!CH$14+0.1),1,0)</f>
        <v>0</v>
      </c>
      <c r="CI61" s="148">
        <f>IF(AND('BLOC PM'!$K51&gt;synthèse!CI$14,'BLOC PM'!$K51&lt;synthèse!CI$14+0.1),1,0)</f>
        <v>0</v>
      </c>
      <c r="CJ61" s="148">
        <f>IF(AND('BLOC PM'!$K51&gt;synthèse!CJ$14,'BLOC PM'!$K51&lt;synthèse!CJ$14+0.1),1,0)</f>
        <v>0</v>
      </c>
      <c r="CK61" s="148">
        <f>IF(AND('BLOC PM'!$K51&gt;synthèse!CK$14,'BLOC PM'!$K51&lt;synthèse!CK$14+0.1),1,0)</f>
        <v>0</v>
      </c>
      <c r="CM61" s="2">
        <f t="shared" si="66"/>
        <v>0</v>
      </c>
      <c r="CN61" s="2">
        <f t="shared" si="67"/>
        <v>0</v>
      </c>
      <c r="CO61" s="2">
        <f t="shared" si="68"/>
        <v>0</v>
      </c>
      <c r="CP61" s="2">
        <f t="shared" si="69"/>
        <v>0</v>
      </c>
      <c r="CQ61" s="2">
        <f t="shared" si="70"/>
        <v>0</v>
      </c>
      <c r="CR61" s="2">
        <f t="shared" si="71"/>
        <v>0</v>
      </c>
      <c r="CS61" s="2">
        <f t="shared" si="72"/>
        <v>0</v>
      </c>
      <c r="CT61" s="2">
        <f t="shared" si="73"/>
        <v>0</v>
      </c>
      <c r="CU61" s="2">
        <f t="shared" si="74"/>
        <v>0</v>
      </c>
      <c r="CV61" s="2">
        <f t="shared" si="75"/>
        <v>0</v>
      </c>
      <c r="CW61" s="2">
        <f t="shared" si="76"/>
        <v>0</v>
      </c>
      <c r="CX61" s="2">
        <f t="shared" si="77"/>
        <v>0</v>
      </c>
      <c r="CY61" s="2">
        <f t="shared" si="78"/>
        <v>0</v>
      </c>
      <c r="CZ61" s="2">
        <f t="shared" si="79"/>
        <v>0</v>
      </c>
      <c r="DA61" s="2">
        <f t="shared" si="80"/>
        <v>0</v>
      </c>
      <c r="DB61" s="2">
        <f t="shared" si="81"/>
        <v>0</v>
      </c>
      <c r="DC61" s="2">
        <f t="shared" si="82"/>
        <v>0</v>
      </c>
      <c r="DD61" s="2">
        <f t="shared" si="83"/>
        <v>0</v>
      </c>
      <c r="DE61" s="2">
        <f t="shared" si="84"/>
        <v>0</v>
      </c>
      <c r="DF61" s="2">
        <f t="shared" si="85"/>
        <v>0</v>
      </c>
      <c r="DG61" s="2">
        <f t="shared" si="86"/>
        <v>0</v>
      </c>
      <c r="DH61" s="2">
        <f t="shared" si="87"/>
        <v>0</v>
      </c>
      <c r="DI61" s="2">
        <f t="shared" si="88"/>
        <v>0</v>
      </c>
      <c r="DJ61" s="2">
        <f t="shared" si="89"/>
        <v>0</v>
      </c>
      <c r="DK61" s="2">
        <f t="shared" si="90"/>
        <v>0</v>
      </c>
      <c r="DL61" s="2">
        <f t="shared" si="91"/>
        <v>0</v>
      </c>
      <c r="DM61" s="2">
        <f t="shared" si="92"/>
        <v>0</v>
      </c>
      <c r="DN61" s="2">
        <f t="shared" si="93"/>
        <v>0</v>
      </c>
      <c r="DO61" s="2">
        <f t="shared" si="94"/>
        <v>0</v>
      </c>
      <c r="DP61" s="2">
        <f t="shared" si="95"/>
        <v>0</v>
      </c>
      <c r="DQ61" s="2">
        <f t="shared" si="96"/>
        <v>0</v>
      </c>
      <c r="DR61" s="2">
        <f t="shared" si="97"/>
        <v>0</v>
      </c>
      <c r="DS61" s="2">
        <f t="shared" si="98"/>
        <v>0</v>
      </c>
      <c r="DT61" s="2">
        <f t="shared" si="99"/>
        <v>0</v>
      </c>
      <c r="DU61" s="2">
        <f t="shared" si="100"/>
        <v>0</v>
      </c>
      <c r="DV61" s="2">
        <f t="shared" si="101"/>
        <v>0</v>
      </c>
      <c r="DW61" s="2">
        <f t="shared" si="102"/>
        <v>0</v>
      </c>
      <c r="DX61" s="2">
        <f t="shared" si="103"/>
        <v>0</v>
      </c>
      <c r="DY61" s="2">
        <f t="shared" si="104"/>
        <v>0</v>
      </c>
      <c r="DZ61" s="2">
        <f t="shared" si="105"/>
        <v>0</v>
      </c>
      <c r="EA61" s="2">
        <f t="shared" si="106"/>
        <v>0</v>
      </c>
      <c r="EB61" s="2">
        <f t="shared" si="107"/>
        <v>0</v>
      </c>
      <c r="EC61" s="2">
        <f t="shared" si="108"/>
        <v>0</v>
      </c>
      <c r="ED61" s="2">
        <f t="shared" si="109"/>
        <v>0</v>
      </c>
      <c r="EE61" s="2">
        <f t="shared" si="110"/>
        <v>0</v>
      </c>
      <c r="EF61" s="2">
        <f t="shared" si="111"/>
        <v>0</v>
      </c>
      <c r="EG61" s="2">
        <f t="shared" si="112"/>
        <v>0</v>
      </c>
      <c r="EH61" s="2">
        <f t="shared" si="122"/>
        <v>0</v>
      </c>
      <c r="EI61" s="2">
        <f t="shared" si="121"/>
        <v>0</v>
      </c>
      <c r="EJ61" s="2">
        <f t="shared" si="121"/>
        <v>0</v>
      </c>
      <c r="EK61" s="2">
        <f t="shared" si="121"/>
        <v>0</v>
      </c>
      <c r="EL61" s="2">
        <f t="shared" si="121"/>
        <v>0</v>
      </c>
      <c r="EM61" s="2">
        <f t="shared" si="121"/>
        <v>0</v>
      </c>
      <c r="EN61" s="2">
        <f t="shared" si="121"/>
        <v>0</v>
      </c>
      <c r="EO61" s="2">
        <f t="shared" si="121"/>
        <v>0</v>
      </c>
      <c r="EP61" s="2">
        <f t="shared" si="121"/>
        <v>0</v>
      </c>
      <c r="ES61" s="243"/>
      <c r="ET61" s="256"/>
      <c r="EU61" s="269"/>
      <c r="EV61" s="254"/>
      <c r="EW61" s="255"/>
      <c r="EX61" s="256"/>
      <c r="EY61" s="254"/>
      <c r="EZ61" s="7"/>
    </row>
    <row r="62" spans="1:156" ht="16.5" x14ac:dyDescent="0.25">
      <c r="A62" s="78" t="str">
        <f>CONCATENATE(FIXED(AV14,1)," - ",FIXED(AV14+0.1,1))</f>
        <v>1,4 - 1,5</v>
      </c>
      <c r="B62" s="126"/>
      <c r="C62" s="179" t="str">
        <f>IF(AV154&gt;0,AV155/AV154,"")</f>
        <v/>
      </c>
      <c r="D62" s="150" t="str">
        <f>IF(AV154&gt;0,AV154,"")</f>
        <v/>
      </c>
      <c r="E62" s="150" t="str">
        <f>IF(AV148&gt;0,AV151/AV148,"")</f>
        <v/>
      </c>
      <c r="F62" s="179" t="str">
        <f>IF(DA149&gt;0,DA150/DA149,"")</f>
        <v/>
      </c>
      <c r="G62" s="150" t="str">
        <f>IF(DA149&gt;0,DA149,"")</f>
        <v/>
      </c>
      <c r="H62" s="79" t="str">
        <f>IF(DA154&gt;0,DA155/DA154,"")</f>
        <v/>
      </c>
      <c r="I62" s="150" t="str">
        <f>IF(DA154&gt;0,DA154,"")</f>
        <v/>
      </c>
      <c r="J62" s="109"/>
      <c r="K62" s="94"/>
      <c r="L62" s="66"/>
      <c r="M62" s="9" t="str">
        <f>IF('BLOC PM'!A52&lt;&gt;"",'BLOC PM'!A52,"")</f>
        <v/>
      </c>
      <c r="N62" s="9">
        <f>IF(AND('BLOC PM'!A52&lt;&gt;"",'BLOC PM'!N52&lt;&gt;"*Non mis en vente"),1,0)</f>
        <v>0</v>
      </c>
      <c r="O62" s="9">
        <f>IF(OR('BLOC PM'!E52="CR",'BLOC PM'!E52="CE"),1,0)</f>
        <v>0</v>
      </c>
      <c r="P62" s="9">
        <f>IF(AND('BLOC PM'!N52&lt;&gt;"*RETIRE",'BLOC PM'!N52&lt;&gt;"*PAS D'OFFRE",'BLOC PM'!N52&lt;&gt;""),1,0)</f>
        <v>0</v>
      </c>
      <c r="Q62" s="10">
        <f>'BLOC PM'!I52</f>
        <v>0</v>
      </c>
      <c r="R62" s="10">
        <f t="shared" si="117"/>
        <v>0</v>
      </c>
      <c r="S62" s="10">
        <f>'BLOC PM'!L52</f>
        <v>0</v>
      </c>
      <c r="T62" s="10">
        <f t="shared" si="118"/>
        <v>0</v>
      </c>
      <c r="U62" s="10">
        <f>'BLOC PM'!O52</f>
        <v>0</v>
      </c>
      <c r="V62" s="10">
        <f t="shared" si="119"/>
        <v>0</v>
      </c>
      <c r="W62" s="10">
        <f>'BLOC PM'!B52</f>
        <v>0</v>
      </c>
      <c r="X62" s="7"/>
      <c r="Y62" s="2">
        <f>+'UP PM'!A53</f>
        <v>0</v>
      </c>
      <c r="Z62" s="2">
        <f>IF(AND('UP PM'!A53&lt;&gt;"",'UP PM'!N53&lt;&gt;"*Non mis en vente"),1,0)</f>
        <v>0</v>
      </c>
      <c r="AA62" s="2">
        <f>IF(AND('UP PM'!N53&lt;&gt;"*RETIRE",'UP PM'!N53&lt;&gt;"*PAS D'OFFRE",'UP PM'!N53&lt;&gt;""),1,0)</f>
        <v>0</v>
      </c>
      <c r="AB62" s="10">
        <f>+'UP PM'!G53</f>
        <v>0</v>
      </c>
      <c r="AC62" s="2">
        <f t="shared" si="5"/>
        <v>0</v>
      </c>
      <c r="AD62" s="2">
        <f>'UP PM'!B53</f>
        <v>0</v>
      </c>
      <c r="AE62" s="7"/>
      <c r="AF62" s="154"/>
      <c r="AG62" s="9" t="str">
        <f>IF('BLOC PM'!A52&lt;&gt;"",'BLOC PM'!A52,"")</f>
        <v/>
      </c>
      <c r="AH62" s="148">
        <f>IF(AND('BLOC PM'!$K52&gt;synthèse!AH$14,'BLOC PM'!$K52&lt;synthèse!AH$14+0.1),1,0)</f>
        <v>0</v>
      </c>
      <c r="AI62" s="148">
        <f>IF(AND('BLOC PM'!$K52&gt;synthèse!AI$14,'BLOC PM'!$K52&lt;synthèse!AI$14+0.1),1,0)</f>
        <v>0</v>
      </c>
      <c r="AJ62" s="148">
        <f>IF(AND('BLOC PM'!$K52&gt;synthèse!AJ$14,'BLOC PM'!$K52&lt;synthèse!AJ$14+0.1),1,0)</f>
        <v>0</v>
      </c>
      <c r="AK62" s="148">
        <f>IF(AND('BLOC PM'!$K52&gt;synthèse!AK$14,'BLOC PM'!$K52&lt;synthèse!AK$14+0.1),1,0)</f>
        <v>0</v>
      </c>
      <c r="AL62" s="148">
        <f>IF(AND('BLOC PM'!$K52&gt;synthèse!AL$14,'BLOC PM'!$K52&lt;synthèse!AL$14+0.1),1,0)</f>
        <v>0</v>
      </c>
      <c r="AM62" s="148">
        <f>IF(AND('BLOC PM'!$K52&gt;synthèse!AM$14,'BLOC PM'!$K52&lt;synthèse!AM$14+0.1),1,0)</f>
        <v>0</v>
      </c>
      <c r="AN62" s="148">
        <f>IF(AND('BLOC PM'!$K52&gt;synthèse!AN$14,'BLOC PM'!$K52&lt;synthèse!AN$14+0.1),1,0)</f>
        <v>0</v>
      </c>
      <c r="AO62" s="148">
        <f>IF(AND('BLOC PM'!$K52&gt;synthèse!AO$14,'BLOC PM'!$K52&lt;synthèse!AO$14+0.1),1,0)</f>
        <v>0</v>
      </c>
      <c r="AP62" s="148">
        <f>IF(AND('BLOC PM'!$K52&gt;synthèse!AP$14,'BLOC PM'!$K52&lt;synthèse!AP$14+0.1),1,0)</f>
        <v>0</v>
      </c>
      <c r="AQ62" s="148">
        <f>IF(AND('BLOC PM'!$K52&gt;synthèse!AQ$14,'BLOC PM'!$K52&lt;synthèse!AQ$14+0.1),1,0)</f>
        <v>0</v>
      </c>
      <c r="AR62" s="148">
        <f>IF(AND('BLOC PM'!$K52&gt;synthèse!AR$14,'BLOC PM'!$K52&lt;synthèse!AR$14+0.1),1,0)</f>
        <v>0</v>
      </c>
      <c r="AS62" s="148">
        <f>IF(AND('BLOC PM'!$K52&gt;synthèse!AS$14,'BLOC PM'!$K52&lt;synthèse!AS$14+0.1),1,0)</f>
        <v>0</v>
      </c>
      <c r="AT62" s="148">
        <f>IF(AND('BLOC PM'!$K52&gt;synthèse!AT$14,'BLOC PM'!$K52&lt;synthèse!AT$14+0.1),1,0)</f>
        <v>0</v>
      </c>
      <c r="AU62" s="148">
        <f>IF(AND('BLOC PM'!$K52&gt;synthèse!AU$14,'BLOC PM'!$K52&lt;synthèse!AU$14+0.1),1,0)</f>
        <v>0</v>
      </c>
      <c r="AV62" s="148">
        <f>IF(AND('BLOC PM'!$K52&gt;synthèse!AV$14,'BLOC PM'!$K52&lt;synthèse!AV$14+0.1),1,0)</f>
        <v>0</v>
      </c>
      <c r="AW62" s="148">
        <f>IF(AND('BLOC PM'!$K52&gt;synthèse!AW$14,'BLOC PM'!$K52&lt;synthèse!AW$14+0.1),1,0)</f>
        <v>0</v>
      </c>
      <c r="AX62" s="148">
        <f>IF(AND('BLOC PM'!$K52&gt;synthèse!AX$14,'BLOC PM'!$K52&lt;synthèse!AX$14+0.1),1,0)</f>
        <v>0</v>
      </c>
      <c r="AY62" s="148">
        <f>IF(AND('BLOC PM'!$K52&gt;synthèse!AY$14,'BLOC PM'!$K52&lt;synthèse!AY$14+0.1),1,0)</f>
        <v>0</v>
      </c>
      <c r="AZ62" s="148">
        <f>IF(AND('BLOC PM'!$K52&gt;synthèse!AZ$14,'BLOC PM'!$K52&lt;synthèse!AZ$14+0.1),1,0)</f>
        <v>0</v>
      </c>
      <c r="BA62" s="148">
        <f>IF(AND('BLOC PM'!$K52&gt;synthèse!BA$14,'BLOC PM'!$K52&lt;synthèse!BA$14+0.1),1,0)</f>
        <v>0</v>
      </c>
      <c r="BB62" s="148">
        <f>IF(AND('BLOC PM'!$K52&gt;synthèse!BB$14,'BLOC PM'!$K52&lt;synthèse!BB$14+0.1),1,0)</f>
        <v>0</v>
      </c>
      <c r="BC62" s="148">
        <f>IF(AND('BLOC PM'!$K52&gt;synthèse!BC$14,'BLOC PM'!$K52&lt;synthèse!BC$14+0.1),1,0)</f>
        <v>0</v>
      </c>
      <c r="BD62" s="148">
        <f>IF(AND('BLOC PM'!$K52&gt;synthèse!BD$14,'BLOC PM'!$K52&lt;synthèse!BD$14+0.1),1,0)</f>
        <v>0</v>
      </c>
      <c r="BE62" s="148">
        <f>IF(AND('BLOC PM'!$K52&gt;synthèse!BE$14,'BLOC PM'!$K52&lt;synthèse!BE$14+0.1),1,0)</f>
        <v>0</v>
      </c>
      <c r="BF62" s="148">
        <f>IF(AND('BLOC PM'!$K52&gt;synthèse!BF$14,'BLOC PM'!$K52&lt;synthèse!BF$14+0.1),1,0)</f>
        <v>0</v>
      </c>
      <c r="BG62" s="148">
        <f>IF(AND('BLOC PM'!$K52&gt;synthèse!BG$14,'BLOC PM'!$K52&lt;synthèse!BG$14+0.1),1,0)</f>
        <v>0</v>
      </c>
      <c r="BH62" s="148">
        <f>IF(AND('BLOC PM'!$K52&gt;synthèse!BH$14,'BLOC PM'!$K52&lt;synthèse!BH$14+0.1),1,0)</f>
        <v>0</v>
      </c>
      <c r="BI62" s="148">
        <f>IF(AND('BLOC PM'!$K52&gt;synthèse!BI$14,'BLOC PM'!$K52&lt;synthèse!BI$14+0.1),1,0)</f>
        <v>0</v>
      </c>
      <c r="BJ62" s="148">
        <f>IF(AND('BLOC PM'!$K52&gt;synthèse!BJ$14,'BLOC PM'!$K52&lt;synthèse!BJ$14+0.1),1,0)</f>
        <v>0</v>
      </c>
      <c r="BK62" s="148">
        <f>IF(AND('BLOC PM'!$K52&gt;synthèse!BK$14,'BLOC PM'!$K52&lt;synthèse!BK$14+0.1),1,0)</f>
        <v>0</v>
      </c>
      <c r="BL62" s="148">
        <f>IF(AND('BLOC PM'!$K52&gt;synthèse!BL$14,'BLOC PM'!$K52&lt;synthèse!BL$14+0.1),1,0)</f>
        <v>0</v>
      </c>
      <c r="BM62" s="148">
        <f>IF(AND('BLOC PM'!$K52&gt;synthèse!BM$14,'BLOC PM'!$K52&lt;synthèse!BM$14+0.1),1,0)</f>
        <v>0</v>
      </c>
      <c r="BN62" s="148">
        <f>IF(AND('BLOC PM'!$K52&gt;synthèse!BN$14,'BLOC PM'!$K52&lt;synthèse!BN$14+0.1),1,0)</f>
        <v>0</v>
      </c>
      <c r="BO62" s="148">
        <f>IF(AND('BLOC PM'!$K52&gt;synthèse!BO$14,'BLOC PM'!$K52&lt;synthèse!BO$14+0.1),1,0)</f>
        <v>0</v>
      </c>
      <c r="BP62" s="148">
        <f>IF(AND('BLOC PM'!$K52&gt;synthèse!BP$14,'BLOC PM'!$K52&lt;synthèse!BP$14+0.1),1,0)</f>
        <v>0</v>
      </c>
      <c r="BQ62" s="148">
        <f>IF(AND('BLOC PM'!$K52&gt;synthèse!BQ$14,'BLOC PM'!$K52&lt;synthèse!BQ$14+0.1),1,0)</f>
        <v>0</v>
      </c>
      <c r="BR62" s="148">
        <f>IF(AND('BLOC PM'!$K52&gt;synthèse!BR$14,'BLOC PM'!$K52&lt;synthèse!BR$14+0.1),1,0)</f>
        <v>0</v>
      </c>
      <c r="BS62" s="148">
        <f>IF(AND('BLOC PM'!$K52&gt;synthèse!BS$14,'BLOC PM'!$K52&lt;synthèse!BS$14+0.1),1,0)</f>
        <v>0</v>
      </c>
      <c r="BT62" s="148">
        <f>IF(AND('BLOC PM'!$K52&gt;synthèse!BT$14,'BLOC PM'!$K52&lt;synthèse!BT$14+0.1),1,0)</f>
        <v>0</v>
      </c>
      <c r="BU62" s="148">
        <f>IF(AND('BLOC PM'!$K52&gt;synthèse!BU$14,'BLOC PM'!$K52&lt;synthèse!BU$14+0.1),1,0)</f>
        <v>0</v>
      </c>
      <c r="BV62" s="148">
        <f>IF(AND('BLOC PM'!$K52&gt;synthèse!BV$14,'BLOC PM'!$K52&lt;synthèse!BV$14+0.1),1,0)</f>
        <v>0</v>
      </c>
      <c r="BW62" s="148">
        <f>IF(AND('BLOC PM'!$K52&gt;synthèse!BW$14,'BLOC PM'!$K52&lt;synthèse!BW$14+0.1),1,0)</f>
        <v>0</v>
      </c>
      <c r="BX62" s="148">
        <f>IF(AND('BLOC PM'!$K52&gt;synthèse!BX$14,'BLOC PM'!$K52&lt;synthèse!BX$14+0.1),1,0)</f>
        <v>0</v>
      </c>
      <c r="BY62" s="148">
        <f>IF(AND('BLOC PM'!$K52&gt;synthèse!BY$14,'BLOC PM'!$K52&lt;synthèse!BY$14+0.1),1,0)</f>
        <v>0</v>
      </c>
      <c r="BZ62" s="148">
        <f>IF(AND('BLOC PM'!$K52&gt;synthèse!BZ$14,'BLOC PM'!$K52&lt;synthèse!BZ$14+0.1),1,0)</f>
        <v>0</v>
      </c>
      <c r="CA62" s="148">
        <f>IF(AND('BLOC PM'!$K52&gt;synthèse!CA$14,'BLOC PM'!$K52&lt;synthèse!CA$14+0.1),1,0)</f>
        <v>0</v>
      </c>
      <c r="CB62" s="148">
        <f>IF(AND('BLOC PM'!$K52&gt;synthèse!CB$14,'BLOC PM'!$K52&lt;synthèse!CB$14+0.1),1,0)</f>
        <v>0</v>
      </c>
      <c r="CC62" s="148">
        <f>IF(AND('BLOC PM'!$K52&gt;synthèse!CC$14,'BLOC PM'!$K52&lt;synthèse!CC$14+0.1),1,0)</f>
        <v>0</v>
      </c>
      <c r="CD62" s="148">
        <f>IF(AND('BLOC PM'!$K52&gt;synthèse!CD$14,'BLOC PM'!$K52&lt;synthèse!CD$14+0.1),1,0)</f>
        <v>0</v>
      </c>
      <c r="CE62" s="148">
        <f>IF(AND('BLOC PM'!$K52&gt;synthèse!CE$14,'BLOC PM'!$K52&lt;synthèse!CE$14+0.1),1,0)</f>
        <v>0</v>
      </c>
      <c r="CF62" s="148">
        <f>IF(AND('BLOC PM'!$K52&gt;synthèse!CF$14,'BLOC PM'!$K52&lt;synthèse!CF$14+0.1),1,0)</f>
        <v>0</v>
      </c>
      <c r="CG62" s="148">
        <f>IF(AND('BLOC PM'!$K52&gt;synthèse!CG$14,'BLOC PM'!$K52&lt;synthèse!CG$14+0.1),1,0)</f>
        <v>0</v>
      </c>
      <c r="CH62" s="148">
        <f>IF(AND('BLOC PM'!$K52&gt;synthèse!CH$14,'BLOC PM'!$K52&lt;synthèse!CH$14+0.1),1,0)</f>
        <v>0</v>
      </c>
      <c r="CI62" s="148">
        <f>IF(AND('BLOC PM'!$K52&gt;synthèse!CI$14,'BLOC PM'!$K52&lt;synthèse!CI$14+0.1),1,0)</f>
        <v>0</v>
      </c>
      <c r="CJ62" s="148">
        <f>IF(AND('BLOC PM'!$K52&gt;synthèse!CJ$14,'BLOC PM'!$K52&lt;synthèse!CJ$14+0.1),1,0)</f>
        <v>0</v>
      </c>
      <c r="CK62" s="148">
        <f>IF(AND('BLOC PM'!$K52&gt;synthèse!CK$14,'BLOC PM'!$K52&lt;synthèse!CK$14+0.1),1,0)</f>
        <v>0</v>
      </c>
      <c r="CM62" s="2">
        <f t="shared" si="66"/>
        <v>0</v>
      </c>
      <c r="CN62" s="2">
        <f t="shared" si="67"/>
        <v>0</v>
      </c>
      <c r="CO62" s="2">
        <f t="shared" si="68"/>
        <v>0</v>
      </c>
      <c r="CP62" s="2">
        <f t="shared" si="69"/>
        <v>0</v>
      </c>
      <c r="CQ62" s="2">
        <f t="shared" si="70"/>
        <v>0</v>
      </c>
      <c r="CR62" s="2">
        <f t="shared" si="71"/>
        <v>0</v>
      </c>
      <c r="CS62" s="2">
        <f t="shared" si="72"/>
        <v>0</v>
      </c>
      <c r="CT62" s="2">
        <f t="shared" si="73"/>
        <v>0</v>
      </c>
      <c r="CU62" s="2">
        <f t="shared" si="74"/>
        <v>0</v>
      </c>
      <c r="CV62" s="2">
        <f t="shared" si="75"/>
        <v>0</v>
      </c>
      <c r="CW62" s="2">
        <f t="shared" si="76"/>
        <v>0</v>
      </c>
      <c r="CX62" s="2">
        <f t="shared" si="77"/>
        <v>0</v>
      </c>
      <c r="CY62" s="2">
        <f t="shared" si="78"/>
        <v>0</v>
      </c>
      <c r="CZ62" s="2">
        <f t="shared" si="79"/>
        <v>0</v>
      </c>
      <c r="DA62" s="2">
        <f t="shared" si="80"/>
        <v>0</v>
      </c>
      <c r="DB62" s="2">
        <f t="shared" si="81"/>
        <v>0</v>
      </c>
      <c r="DC62" s="2">
        <f t="shared" si="82"/>
        <v>0</v>
      </c>
      <c r="DD62" s="2">
        <f t="shared" si="83"/>
        <v>0</v>
      </c>
      <c r="DE62" s="2">
        <f t="shared" si="84"/>
        <v>0</v>
      </c>
      <c r="DF62" s="2">
        <f t="shared" si="85"/>
        <v>0</v>
      </c>
      <c r="DG62" s="2">
        <f t="shared" si="86"/>
        <v>0</v>
      </c>
      <c r="DH62" s="2">
        <f t="shared" si="87"/>
        <v>0</v>
      </c>
      <c r="DI62" s="2">
        <f t="shared" si="88"/>
        <v>0</v>
      </c>
      <c r="DJ62" s="2">
        <f t="shared" si="89"/>
        <v>0</v>
      </c>
      <c r="DK62" s="2">
        <f t="shared" si="90"/>
        <v>0</v>
      </c>
      <c r="DL62" s="2">
        <f t="shared" si="91"/>
        <v>0</v>
      </c>
      <c r="DM62" s="2">
        <f t="shared" si="92"/>
        <v>0</v>
      </c>
      <c r="DN62" s="2">
        <f t="shared" si="93"/>
        <v>0</v>
      </c>
      <c r="DO62" s="2">
        <f t="shared" si="94"/>
        <v>0</v>
      </c>
      <c r="DP62" s="2">
        <f t="shared" si="95"/>
        <v>0</v>
      </c>
      <c r="DQ62" s="2">
        <f t="shared" si="96"/>
        <v>0</v>
      </c>
      <c r="DR62" s="2">
        <f t="shared" si="97"/>
        <v>0</v>
      </c>
      <c r="DS62" s="2">
        <f t="shared" si="98"/>
        <v>0</v>
      </c>
      <c r="DT62" s="2">
        <f t="shared" si="99"/>
        <v>0</v>
      </c>
      <c r="DU62" s="2">
        <f t="shared" si="100"/>
        <v>0</v>
      </c>
      <c r="DV62" s="2">
        <f t="shared" si="101"/>
        <v>0</v>
      </c>
      <c r="DW62" s="2">
        <f t="shared" si="102"/>
        <v>0</v>
      </c>
      <c r="DX62" s="2">
        <f t="shared" si="103"/>
        <v>0</v>
      </c>
      <c r="DY62" s="2">
        <f t="shared" si="104"/>
        <v>0</v>
      </c>
      <c r="DZ62" s="2">
        <f t="shared" si="105"/>
        <v>0</v>
      </c>
      <c r="EA62" s="2">
        <f t="shared" si="106"/>
        <v>0</v>
      </c>
      <c r="EB62" s="2">
        <f t="shared" si="107"/>
        <v>0</v>
      </c>
      <c r="EC62" s="2">
        <f t="shared" si="108"/>
        <v>0</v>
      </c>
      <c r="ED62" s="2">
        <f t="shared" si="109"/>
        <v>0</v>
      </c>
      <c r="EE62" s="2">
        <f t="shared" si="110"/>
        <v>0</v>
      </c>
      <c r="EF62" s="2">
        <f t="shared" si="111"/>
        <v>0</v>
      </c>
      <c r="EG62" s="2">
        <f t="shared" si="112"/>
        <v>0</v>
      </c>
      <c r="EH62" s="2">
        <f t="shared" si="122"/>
        <v>0</v>
      </c>
      <c r="EI62" s="2">
        <f t="shared" si="121"/>
        <v>0</v>
      </c>
      <c r="EJ62" s="2">
        <f t="shared" si="121"/>
        <v>0</v>
      </c>
      <c r="EK62" s="2">
        <f t="shared" si="121"/>
        <v>0</v>
      </c>
      <c r="EL62" s="2">
        <f t="shared" si="121"/>
        <v>0</v>
      </c>
      <c r="EM62" s="2">
        <f t="shared" si="121"/>
        <v>0</v>
      </c>
      <c r="EN62" s="2">
        <f t="shared" si="121"/>
        <v>0</v>
      </c>
      <c r="EO62" s="2">
        <f t="shared" si="121"/>
        <v>0</v>
      </c>
      <c r="EP62" s="2">
        <f t="shared" si="121"/>
        <v>0</v>
      </c>
      <c r="ES62" s="243"/>
      <c r="ET62" s="243"/>
      <c r="EU62" s="260"/>
      <c r="EV62" s="257"/>
      <c r="EW62" s="258"/>
      <c r="EX62" s="259"/>
      <c r="EY62" s="268"/>
      <c r="EZ62" s="7"/>
    </row>
    <row r="63" spans="1:156" ht="16.5" x14ac:dyDescent="0.25">
      <c r="A63" s="78" t="str">
        <f>CONCATENATE(FIXED(AW14,1)," - ",FIXED(AW14+0.1,1))</f>
        <v>1,5 - 1,6</v>
      </c>
      <c r="B63" s="126"/>
      <c r="C63" s="179" t="str">
        <f>IF(AW154&gt;0,AW155/AW154,"")</f>
        <v/>
      </c>
      <c r="D63" s="150" t="str">
        <f>IF(AW154&gt;0,AW154,"")</f>
        <v/>
      </c>
      <c r="E63" s="150" t="str">
        <f>IF(AW148&gt;0,AW151/AW148,"")</f>
        <v/>
      </c>
      <c r="F63" s="179" t="str">
        <f>IF(DB149&gt;0,DB150/DB149,"")</f>
        <v/>
      </c>
      <c r="G63" s="150" t="str">
        <f>IF(DB149&gt;0,DB149,"")</f>
        <v/>
      </c>
      <c r="H63" s="79" t="str">
        <f>IF(DB154&gt;0,DB155/DB154,"")</f>
        <v/>
      </c>
      <c r="I63" s="150" t="str">
        <f>IF(DB154&gt;0,DB154,"")</f>
        <v/>
      </c>
      <c r="J63" s="109"/>
      <c r="K63" s="94"/>
      <c r="L63" s="66"/>
      <c r="M63" s="9" t="str">
        <f>IF('BLOC PM'!A53&lt;&gt;"",'BLOC PM'!A53,"")</f>
        <v/>
      </c>
      <c r="N63" s="9">
        <f>IF(AND('BLOC PM'!A53&lt;&gt;"",'BLOC PM'!N53&lt;&gt;"*Non mis en vente"),1,0)</f>
        <v>0</v>
      </c>
      <c r="O63" s="9">
        <f>IF(OR('BLOC PM'!E53="CR",'BLOC PM'!E53="CE"),1,0)</f>
        <v>0</v>
      </c>
      <c r="P63" s="9">
        <f>IF(AND('BLOC PM'!N53&lt;&gt;"*RETIRE",'BLOC PM'!N53&lt;&gt;"*PAS D'OFFRE",'BLOC PM'!N53&lt;&gt;""),1,0)</f>
        <v>0</v>
      </c>
      <c r="Q63" s="10">
        <f>'BLOC PM'!I53</f>
        <v>0</v>
      </c>
      <c r="R63" s="10">
        <f t="shared" si="117"/>
        <v>0</v>
      </c>
      <c r="S63" s="10">
        <f>'BLOC PM'!L53</f>
        <v>0</v>
      </c>
      <c r="T63" s="10">
        <f t="shared" si="118"/>
        <v>0</v>
      </c>
      <c r="U63" s="10">
        <f>'BLOC PM'!O53</f>
        <v>0</v>
      </c>
      <c r="V63" s="10">
        <f t="shared" si="119"/>
        <v>0</v>
      </c>
      <c r="W63" s="10">
        <f>'BLOC PM'!B53</f>
        <v>0</v>
      </c>
      <c r="X63" s="7"/>
      <c r="Y63" s="2">
        <f>+'UP PM'!A54</f>
        <v>0</v>
      </c>
      <c r="Z63" s="2">
        <f>IF(AND('UP PM'!A54&lt;&gt;"",'UP PM'!N54&lt;&gt;"*Non mis en vente"),1,0)</f>
        <v>0</v>
      </c>
      <c r="AA63" s="2">
        <f>IF(AND('UP PM'!N54&lt;&gt;"*RETIRE",'UP PM'!N54&lt;&gt;"*PAS D'OFFRE",'UP PM'!N54&lt;&gt;""),1,0)</f>
        <v>0</v>
      </c>
      <c r="AB63" s="10">
        <f>+'UP PM'!G54</f>
        <v>0</v>
      </c>
      <c r="AC63" s="2">
        <f t="shared" si="5"/>
        <v>0</v>
      </c>
      <c r="AD63" s="2">
        <f>'UP PM'!B54</f>
        <v>0</v>
      </c>
      <c r="AE63" s="7"/>
      <c r="AF63" s="154"/>
      <c r="AG63" s="9" t="str">
        <f>IF('BLOC PM'!A53&lt;&gt;"",'BLOC PM'!A53,"")</f>
        <v/>
      </c>
      <c r="AH63" s="148">
        <f>IF(AND('BLOC PM'!$K53&gt;synthèse!AH$14,'BLOC PM'!$K53&lt;synthèse!AH$14+0.1),1,0)</f>
        <v>0</v>
      </c>
      <c r="AI63" s="148">
        <f>IF(AND('BLOC PM'!$K53&gt;synthèse!AI$14,'BLOC PM'!$K53&lt;synthèse!AI$14+0.1),1,0)</f>
        <v>0</v>
      </c>
      <c r="AJ63" s="148">
        <f>IF(AND('BLOC PM'!$K53&gt;synthèse!AJ$14,'BLOC PM'!$K53&lt;synthèse!AJ$14+0.1),1,0)</f>
        <v>0</v>
      </c>
      <c r="AK63" s="148">
        <f>IF(AND('BLOC PM'!$K53&gt;synthèse!AK$14,'BLOC PM'!$K53&lt;synthèse!AK$14+0.1),1,0)</f>
        <v>0</v>
      </c>
      <c r="AL63" s="148">
        <f>IF(AND('BLOC PM'!$K53&gt;synthèse!AL$14,'BLOC PM'!$K53&lt;synthèse!AL$14+0.1),1,0)</f>
        <v>0</v>
      </c>
      <c r="AM63" s="148">
        <f>IF(AND('BLOC PM'!$K53&gt;synthèse!AM$14,'BLOC PM'!$K53&lt;synthèse!AM$14+0.1),1,0)</f>
        <v>0</v>
      </c>
      <c r="AN63" s="148">
        <f>IF(AND('BLOC PM'!$K53&gt;synthèse!AN$14,'BLOC PM'!$K53&lt;synthèse!AN$14+0.1),1,0)</f>
        <v>0</v>
      </c>
      <c r="AO63" s="148">
        <f>IF(AND('BLOC PM'!$K53&gt;synthèse!AO$14,'BLOC PM'!$K53&lt;synthèse!AO$14+0.1),1,0)</f>
        <v>0</v>
      </c>
      <c r="AP63" s="148">
        <f>IF(AND('BLOC PM'!$K53&gt;synthèse!AP$14,'BLOC PM'!$K53&lt;synthèse!AP$14+0.1),1,0)</f>
        <v>0</v>
      </c>
      <c r="AQ63" s="148">
        <f>IF(AND('BLOC PM'!$K53&gt;synthèse!AQ$14,'BLOC PM'!$K53&lt;synthèse!AQ$14+0.1),1,0)</f>
        <v>0</v>
      </c>
      <c r="AR63" s="148">
        <f>IF(AND('BLOC PM'!$K53&gt;synthèse!AR$14,'BLOC PM'!$K53&lt;synthèse!AR$14+0.1),1,0)</f>
        <v>0</v>
      </c>
      <c r="AS63" s="148">
        <f>IF(AND('BLOC PM'!$K53&gt;synthèse!AS$14,'BLOC PM'!$K53&lt;synthèse!AS$14+0.1),1,0)</f>
        <v>0</v>
      </c>
      <c r="AT63" s="148">
        <f>IF(AND('BLOC PM'!$K53&gt;synthèse!AT$14,'BLOC PM'!$K53&lt;synthèse!AT$14+0.1),1,0)</f>
        <v>0</v>
      </c>
      <c r="AU63" s="148">
        <f>IF(AND('BLOC PM'!$K53&gt;synthèse!AU$14,'BLOC PM'!$K53&lt;synthèse!AU$14+0.1),1,0)</f>
        <v>0</v>
      </c>
      <c r="AV63" s="148">
        <f>IF(AND('BLOC PM'!$K53&gt;synthèse!AV$14,'BLOC PM'!$K53&lt;synthèse!AV$14+0.1),1,0)</f>
        <v>0</v>
      </c>
      <c r="AW63" s="148">
        <f>IF(AND('BLOC PM'!$K53&gt;synthèse!AW$14,'BLOC PM'!$K53&lt;synthèse!AW$14+0.1),1,0)</f>
        <v>0</v>
      </c>
      <c r="AX63" s="148">
        <f>IF(AND('BLOC PM'!$K53&gt;synthèse!AX$14,'BLOC PM'!$K53&lt;synthèse!AX$14+0.1),1,0)</f>
        <v>0</v>
      </c>
      <c r="AY63" s="148">
        <f>IF(AND('BLOC PM'!$K53&gt;synthèse!AY$14,'BLOC PM'!$K53&lt;synthèse!AY$14+0.1),1,0)</f>
        <v>0</v>
      </c>
      <c r="AZ63" s="148">
        <f>IF(AND('BLOC PM'!$K53&gt;synthèse!AZ$14,'BLOC PM'!$K53&lt;synthèse!AZ$14+0.1),1,0)</f>
        <v>0</v>
      </c>
      <c r="BA63" s="148">
        <f>IF(AND('BLOC PM'!$K53&gt;synthèse!BA$14,'BLOC PM'!$K53&lt;synthèse!BA$14+0.1),1,0)</f>
        <v>0</v>
      </c>
      <c r="BB63" s="148">
        <f>IF(AND('BLOC PM'!$K53&gt;synthèse!BB$14,'BLOC PM'!$K53&lt;synthèse!BB$14+0.1),1,0)</f>
        <v>0</v>
      </c>
      <c r="BC63" s="148">
        <f>IF(AND('BLOC PM'!$K53&gt;synthèse!BC$14,'BLOC PM'!$K53&lt;synthèse!BC$14+0.1),1,0)</f>
        <v>0</v>
      </c>
      <c r="BD63" s="148">
        <f>IF(AND('BLOC PM'!$K53&gt;synthèse!BD$14,'BLOC PM'!$K53&lt;synthèse!BD$14+0.1),1,0)</f>
        <v>0</v>
      </c>
      <c r="BE63" s="148">
        <f>IF(AND('BLOC PM'!$K53&gt;synthèse!BE$14,'BLOC PM'!$K53&lt;synthèse!BE$14+0.1),1,0)</f>
        <v>0</v>
      </c>
      <c r="BF63" s="148">
        <f>IF(AND('BLOC PM'!$K53&gt;synthèse!BF$14,'BLOC PM'!$K53&lt;synthèse!BF$14+0.1),1,0)</f>
        <v>0</v>
      </c>
      <c r="BG63" s="148">
        <f>IF(AND('BLOC PM'!$K53&gt;synthèse!BG$14,'BLOC PM'!$K53&lt;synthèse!BG$14+0.1),1,0)</f>
        <v>0</v>
      </c>
      <c r="BH63" s="148">
        <f>IF(AND('BLOC PM'!$K53&gt;synthèse!BH$14,'BLOC PM'!$K53&lt;synthèse!BH$14+0.1),1,0)</f>
        <v>0</v>
      </c>
      <c r="BI63" s="148">
        <f>IF(AND('BLOC PM'!$K53&gt;synthèse!BI$14,'BLOC PM'!$K53&lt;synthèse!BI$14+0.1),1,0)</f>
        <v>0</v>
      </c>
      <c r="BJ63" s="148">
        <f>IF(AND('BLOC PM'!$K53&gt;synthèse!BJ$14,'BLOC PM'!$K53&lt;synthèse!BJ$14+0.1),1,0)</f>
        <v>0</v>
      </c>
      <c r="BK63" s="148">
        <f>IF(AND('BLOC PM'!$K53&gt;synthèse!BK$14,'BLOC PM'!$K53&lt;synthèse!BK$14+0.1),1,0)</f>
        <v>0</v>
      </c>
      <c r="BL63" s="148">
        <f>IF(AND('BLOC PM'!$K53&gt;synthèse!BL$14,'BLOC PM'!$K53&lt;synthèse!BL$14+0.1),1,0)</f>
        <v>0</v>
      </c>
      <c r="BM63" s="148">
        <f>IF(AND('BLOC PM'!$K53&gt;synthèse!BM$14,'BLOC PM'!$K53&lt;synthèse!BM$14+0.1),1,0)</f>
        <v>0</v>
      </c>
      <c r="BN63" s="148">
        <f>IF(AND('BLOC PM'!$K53&gt;synthèse!BN$14,'BLOC PM'!$K53&lt;synthèse!BN$14+0.1),1,0)</f>
        <v>0</v>
      </c>
      <c r="BO63" s="148">
        <f>IF(AND('BLOC PM'!$K53&gt;synthèse!BO$14,'BLOC PM'!$K53&lt;synthèse!BO$14+0.1),1,0)</f>
        <v>0</v>
      </c>
      <c r="BP63" s="148">
        <f>IF(AND('BLOC PM'!$K53&gt;synthèse!BP$14,'BLOC PM'!$K53&lt;synthèse!BP$14+0.1),1,0)</f>
        <v>0</v>
      </c>
      <c r="BQ63" s="148">
        <f>IF(AND('BLOC PM'!$K53&gt;synthèse!BQ$14,'BLOC PM'!$K53&lt;synthèse!BQ$14+0.1),1,0)</f>
        <v>0</v>
      </c>
      <c r="BR63" s="148">
        <f>IF(AND('BLOC PM'!$K53&gt;synthèse!BR$14,'BLOC PM'!$K53&lt;synthèse!BR$14+0.1),1,0)</f>
        <v>0</v>
      </c>
      <c r="BS63" s="148">
        <f>IF(AND('BLOC PM'!$K53&gt;synthèse!BS$14,'BLOC PM'!$K53&lt;synthèse!BS$14+0.1),1,0)</f>
        <v>0</v>
      </c>
      <c r="BT63" s="148">
        <f>IF(AND('BLOC PM'!$K53&gt;synthèse!BT$14,'BLOC PM'!$K53&lt;synthèse!BT$14+0.1),1,0)</f>
        <v>0</v>
      </c>
      <c r="BU63" s="148">
        <f>IF(AND('BLOC PM'!$K53&gt;synthèse!BU$14,'BLOC PM'!$K53&lt;synthèse!BU$14+0.1),1,0)</f>
        <v>0</v>
      </c>
      <c r="BV63" s="148">
        <f>IF(AND('BLOC PM'!$K53&gt;synthèse!BV$14,'BLOC PM'!$K53&lt;synthèse!BV$14+0.1),1,0)</f>
        <v>0</v>
      </c>
      <c r="BW63" s="148">
        <f>IF(AND('BLOC PM'!$K53&gt;synthèse!BW$14,'BLOC PM'!$K53&lt;synthèse!BW$14+0.1),1,0)</f>
        <v>0</v>
      </c>
      <c r="BX63" s="148">
        <f>IF(AND('BLOC PM'!$K53&gt;synthèse!BX$14,'BLOC PM'!$K53&lt;synthèse!BX$14+0.1),1,0)</f>
        <v>0</v>
      </c>
      <c r="BY63" s="148">
        <f>IF(AND('BLOC PM'!$K53&gt;synthèse!BY$14,'BLOC PM'!$K53&lt;synthèse!BY$14+0.1),1,0)</f>
        <v>0</v>
      </c>
      <c r="BZ63" s="148">
        <f>IF(AND('BLOC PM'!$K53&gt;synthèse!BZ$14,'BLOC PM'!$K53&lt;synthèse!BZ$14+0.1),1,0)</f>
        <v>0</v>
      </c>
      <c r="CA63" s="148">
        <f>IF(AND('BLOC PM'!$K53&gt;synthèse!CA$14,'BLOC PM'!$K53&lt;synthèse!CA$14+0.1),1,0)</f>
        <v>0</v>
      </c>
      <c r="CB63" s="148">
        <f>IF(AND('BLOC PM'!$K53&gt;synthèse!CB$14,'BLOC PM'!$K53&lt;synthèse!CB$14+0.1),1,0)</f>
        <v>0</v>
      </c>
      <c r="CC63" s="148">
        <f>IF(AND('BLOC PM'!$K53&gt;synthèse!CC$14,'BLOC PM'!$K53&lt;synthèse!CC$14+0.1),1,0)</f>
        <v>0</v>
      </c>
      <c r="CD63" s="148">
        <f>IF(AND('BLOC PM'!$K53&gt;synthèse!CD$14,'BLOC PM'!$K53&lt;synthèse!CD$14+0.1),1,0)</f>
        <v>0</v>
      </c>
      <c r="CE63" s="148">
        <f>IF(AND('BLOC PM'!$K53&gt;synthèse!CE$14,'BLOC PM'!$K53&lt;synthèse!CE$14+0.1),1,0)</f>
        <v>0</v>
      </c>
      <c r="CF63" s="148">
        <f>IF(AND('BLOC PM'!$K53&gt;synthèse!CF$14,'BLOC PM'!$K53&lt;synthèse!CF$14+0.1),1,0)</f>
        <v>0</v>
      </c>
      <c r="CG63" s="148">
        <f>IF(AND('BLOC PM'!$K53&gt;synthèse!CG$14,'BLOC PM'!$K53&lt;synthèse!CG$14+0.1),1,0)</f>
        <v>0</v>
      </c>
      <c r="CH63" s="148">
        <f>IF(AND('BLOC PM'!$K53&gt;synthèse!CH$14,'BLOC PM'!$K53&lt;synthèse!CH$14+0.1),1,0)</f>
        <v>0</v>
      </c>
      <c r="CI63" s="148">
        <f>IF(AND('BLOC PM'!$K53&gt;synthèse!CI$14,'BLOC PM'!$K53&lt;synthèse!CI$14+0.1),1,0)</f>
        <v>0</v>
      </c>
      <c r="CJ63" s="148">
        <f>IF(AND('BLOC PM'!$K53&gt;synthèse!CJ$14,'BLOC PM'!$K53&lt;synthèse!CJ$14+0.1),1,0)</f>
        <v>0</v>
      </c>
      <c r="CK63" s="148">
        <f>IF(AND('BLOC PM'!$K53&gt;synthèse!CK$14,'BLOC PM'!$K53&lt;synthèse!CK$14+0.1),1,0)</f>
        <v>0</v>
      </c>
      <c r="CM63" s="2">
        <f t="shared" si="66"/>
        <v>0</v>
      </c>
      <c r="CN63" s="2">
        <f t="shared" si="67"/>
        <v>0</v>
      </c>
      <c r="CO63" s="2">
        <f t="shared" si="68"/>
        <v>0</v>
      </c>
      <c r="CP63" s="2">
        <f t="shared" si="69"/>
        <v>0</v>
      </c>
      <c r="CQ63" s="2">
        <f t="shared" si="70"/>
        <v>0</v>
      </c>
      <c r="CR63" s="2">
        <f t="shared" si="71"/>
        <v>0</v>
      </c>
      <c r="CS63" s="2">
        <f t="shared" si="72"/>
        <v>0</v>
      </c>
      <c r="CT63" s="2">
        <f t="shared" si="73"/>
        <v>0</v>
      </c>
      <c r="CU63" s="2">
        <f t="shared" si="74"/>
        <v>0</v>
      </c>
      <c r="CV63" s="2">
        <f t="shared" si="75"/>
        <v>0</v>
      </c>
      <c r="CW63" s="2">
        <f t="shared" si="76"/>
        <v>0</v>
      </c>
      <c r="CX63" s="2">
        <f t="shared" si="77"/>
        <v>0</v>
      </c>
      <c r="CY63" s="2">
        <f t="shared" si="78"/>
        <v>0</v>
      </c>
      <c r="CZ63" s="2">
        <f t="shared" si="79"/>
        <v>0</v>
      </c>
      <c r="DA63" s="2">
        <f t="shared" si="80"/>
        <v>0</v>
      </c>
      <c r="DB63" s="2">
        <f t="shared" si="81"/>
        <v>0</v>
      </c>
      <c r="DC63" s="2">
        <f t="shared" si="82"/>
        <v>0</v>
      </c>
      <c r="DD63" s="2">
        <f t="shared" si="83"/>
        <v>0</v>
      </c>
      <c r="DE63" s="2">
        <f t="shared" si="84"/>
        <v>0</v>
      </c>
      <c r="DF63" s="2">
        <f t="shared" si="85"/>
        <v>0</v>
      </c>
      <c r="DG63" s="2">
        <f t="shared" si="86"/>
        <v>0</v>
      </c>
      <c r="DH63" s="2">
        <f t="shared" si="87"/>
        <v>0</v>
      </c>
      <c r="DI63" s="2">
        <f t="shared" si="88"/>
        <v>0</v>
      </c>
      <c r="DJ63" s="2">
        <f t="shared" si="89"/>
        <v>0</v>
      </c>
      <c r="DK63" s="2">
        <f t="shared" si="90"/>
        <v>0</v>
      </c>
      <c r="DL63" s="2">
        <f t="shared" si="91"/>
        <v>0</v>
      </c>
      <c r="DM63" s="2">
        <f t="shared" si="92"/>
        <v>0</v>
      </c>
      <c r="DN63" s="2">
        <f t="shared" si="93"/>
        <v>0</v>
      </c>
      <c r="DO63" s="2">
        <f t="shared" si="94"/>
        <v>0</v>
      </c>
      <c r="DP63" s="2">
        <f t="shared" si="95"/>
        <v>0</v>
      </c>
      <c r="DQ63" s="2">
        <f t="shared" si="96"/>
        <v>0</v>
      </c>
      <c r="DR63" s="2">
        <f t="shared" si="97"/>
        <v>0</v>
      </c>
      <c r="DS63" s="2">
        <f t="shared" si="98"/>
        <v>0</v>
      </c>
      <c r="DT63" s="2">
        <f t="shared" si="99"/>
        <v>0</v>
      </c>
      <c r="DU63" s="2">
        <f t="shared" si="100"/>
        <v>0</v>
      </c>
      <c r="DV63" s="2">
        <f t="shared" si="101"/>
        <v>0</v>
      </c>
      <c r="DW63" s="2">
        <f t="shared" si="102"/>
        <v>0</v>
      </c>
      <c r="DX63" s="2">
        <f t="shared" si="103"/>
        <v>0</v>
      </c>
      <c r="DY63" s="2">
        <f t="shared" si="104"/>
        <v>0</v>
      </c>
      <c r="DZ63" s="2">
        <f t="shared" si="105"/>
        <v>0</v>
      </c>
      <c r="EA63" s="2">
        <f t="shared" si="106"/>
        <v>0</v>
      </c>
      <c r="EB63" s="2">
        <f t="shared" si="107"/>
        <v>0</v>
      </c>
      <c r="EC63" s="2">
        <f t="shared" si="108"/>
        <v>0</v>
      </c>
      <c r="ED63" s="2">
        <f t="shared" si="109"/>
        <v>0</v>
      </c>
      <c r="EE63" s="2">
        <f t="shared" si="110"/>
        <v>0</v>
      </c>
      <c r="EF63" s="2">
        <f t="shared" si="111"/>
        <v>0</v>
      </c>
      <c r="EG63" s="2">
        <f t="shared" si="112"/>
        <v>0</v>
      </c>
      <c r="EH63" s="2">
        <f t="shared" si="122"/>
        <v>0</v>
      </c>
      <c r="EI63" s="2">
        <f t="shared" si="121"/>
        <v>0</v>
      </c>
      <c r="EJ63" s="2">
        <f t="shared" si="121"/>
        <v>0</v>
      </c>
      <c r="EK63" s="2">
        <f t="shared" si="121"/>
        <v>0</v>
      </c>
      <c r="EL63" s="2">
        <f t="shared" si="121"/>
        <v>0</v>
      </c>
      <c r="EM63" s="2">
        <f t="shared" si="121"/>
        <v>0</v>
      </c>
      <c r="EN63" s="2">
        <f t="shared" si="121"/>
        <v>0</v>
      </c>
      <c r="EO63" s="2">
        <f t="shared" si="121"/>
        <v>0</v>
      </c>
      <c r="EP63" s="2">
        <f t="shared" si="121"/>
        <v>0</v>
      </c>
      <c r="ES63" s="243"/>
      <c r="ET63" s="243"/>
      <c r="EU63" s="260"/>
      <c r="EV63" s="257"/>
      <c r="EW63" s="258"/>
      <c r="EX63" s="259"/>
      <c r="EY63" s="268"/>
      <c r="EZ63" s="7"/>
    </row>
    <row r="64" spans="1:156" ht="16.5" x14ac:dyDescent="0.25">
      <c r="A64" s="78" t="str">
        <f>CONCATENATE(FIXED(AX14,1)," - ",FIXED(AX14+0.1,1))</f>
        <v>1,6 - 1,7</v>
      </c>
      <c r="B64" s="126"/>
      <c r="C64" s="179">
        <f>IF(AX154&gt;0,AX155/AX154,"")</f>
        <v>60.03908241291419</v>
      </c>
      <c r="D64" s="150">
        <f>IF(AX154&gt;0,AX154,"")</f>
        <v>1177</v>
      </c>
      <c r="E64" s="150">
        <f>IF(AX148&gt;0,AX151/AX148,"")</f>
        <v>6</v>
      </c>
      <c r="F64" s="179">
        <f>IF(DC149&gt;0,DC150/DC149,"")</f>
        <v>60.03908241291419</v>
      </c>
      <c r="G64" s="150">
        <f>IF(DC149&gt;0,DC149,"")</f>
        <v>1177</v>
      </c>
      <c r="H64" s="79" t="str">
        <f>IF(DC154&gt;0,DC155/DC154,"")</f>
        <v/>
      </c>
      <c r="I64" s="150" t="str">
        <f>IF(DC154&gt;0,DC154,"")</f>
        <v/>
      </c>
      <c r="J64" s="109"/>
      <c r="K64" s="94"/>
      <c r="L64" s="66"/>
      <c r="M64" s="9" t="str">
        <f>IF('BLOC PM'!A54&lt;&gt;"",'BLOC PM'!A54,"")</f>
        <v/>
      </c>
      <c r="N64" s="9">
        <f>IF(AND('BLOC PM'!A54&lt;&gt;"",'BLOC PM'!N54&lt;&gt;"*Non mis en vente"),1,0)</f>
        <v>0</v>
      </c>
      <c r="O64" s="9">
        <f>IF(OR('BLOC PM'!E54="CR",'BLOC PM'!E54="CE"),1,0)</f>
        <v>0</v>
      </c>
      <c r="P64" s="9">
        <f>IF(AND('BLOC PM'!N54&lt;&gt;"*RETIRE",'BLOC PM'!N54&lt;&gt;"*PAS D'OFFRE",'BLOC PM'!N54&lt;&gt;""),1,0)</f>
        <v>0</v>
      </c>
      <c r="Q64" s="10">
        <f>'BLOC PM'!I54</f>
        <v>0</v>
      </c>
      <c r="R64" s="10">
        <f t="shared" si="117"/>
        <v>0</v>
      </c>
      <c r="S64" s="10">
        <f>'BLOC PM'!L54</f>
        <v>0</v>
      </c>
      <c r="T64" s="10">
        <f t="shared" si="118"/>
        <v>0</v>
      </c>
      <c r="U64" s="10">
        <f>'BLOC PM'!O54</f>
        <v>0</v>
      </c>
      <c r="V64" s="10">
        <f t="shared" si="119"/>
        <v>0</v>
      </c>
      <c r="W64" s="10">
        <f>'BLOC PM'!B54</f>
        <v>0</v>
      </c>
      <c r="X64" s="7"/>
      <c r="Y64" s="2">
        <f>+'UP PM'!A55</f>
        <v>0</v>
      </c>
      <c r="Z64" s="2">
        <f>IF(AND('UP PM'!A55&lt;&gt;"",'UP PM'!N55&lt;&gt;"*Non mis en vente"),1,0)</f>
        <v>0</v>
      </c>
      <c r="AA64" s="2">
        <f>IF(AND('UP PM'!N55&lt;&gt;"*RETIRE",'UP PM'!N55&lt;&gt;"*PAS D'OFFRE",'UP PM'!N55&lt;&gt;""),1,0)</f>
        <v>0</v>
      </c>
      <c r="AB64" s="10">
        <f>+'UP PM'!G55</f>
        <v>0</v>
      </c>
      <c r="AC64" s="2">
        <f t="shared" si="5"/>
        <v>0</v>
      </c>
      <c r="AD64" s="2">
        <f>'UP PM'!B55</f>
        <v>0</v>
      </c>
      <c r="AE64" s="7"/>
      <c r="AF64" s="154"/>
      <c r="AG64" s="9" t="str">
        <f>IF('BLOC PM'!A54&lt;&gt;"",'BLOC PM'!A54,"")</f>
        <v/>
      </c>
      <c r="AH64" s="148">
        <f>IF(AND('BLOC PM'!$K54&gt;synthèse!AH$14,'BLOC PM'!$K54&lt;synthèse!AH$14+0.1),1,0)</f>
        <v>0</v>
      </c>
      <c r="AI64" s="148">
        <f>IF(AND('BLOC PM'!$K54&gt;synthèse!AI$14,'BLOC PM'!$K54&lt;synthèse!AI$14+0.1),1,0)</f>
        <v>0</v>
      </c>
      <c r="AJ64" s="148">
        <f>IF(AND('BLOC PM'!$K54&gt;synthèse!AJ$14,'BLOC PM'!$K54&lt;synthèse!AJ$14+0.1),1,0)</f>
        <v>0</v>
      </c>
      <c r="AK64" s="148">
        <f>IF(AND('BLOC PM'!$K54&gt;synthèse!AK$14,'BLOC PM'!$K54&lt;synthèse!AK$14+0.1),1,0)</f>
        <v>0</v>
      </c>
      <c r="AL64" s="148">
        <f>IF(AND('BLOC PM'!$K54&gt;synthèse!AL$14,'BLOC PM'!$K54&lt;synthèse!AL$14+0.1),1,0)</f>
        <v>0</v>
      </c>
      <c r="AM64" s="148">
        <f>IF(AND('BLOC PM'!$K54&gt;synthèse!AM$14,'BLOC PM'!$K54&lt;synthèse!AM$14+0.1),1,0)</f>
        <v>0</v>
      </c>
      <c r="AN64" s="148">
        <f>IF(AND('BLOC PM'!$K54&gt;synthèse!AN$14,'BLOC PM'!$K54&lt;synthèse!AN$14+0.1),1,0)</f>
        <v>0</v>
      </c>
      <c r="AO64" s="148">
        <f>IF(AND('BLOC PM'!$K54&gt;synthèse!AO$14,'BLOC PM'!$K54&lt;synthèse!AO$14+0.1),1,0)</f>
        <v>0</v>
      </c>
      <c r="AP64" s="148">
        <f>IF(AND('BLOC PM'!$K54&gt;synthèse!AP$14,'BLOC PM'!$K54&lt;synthèse!AP$14+0.1),1,0)</f>
        <v>0</v>
      </c>
      <c r="AQ64" s="148">
        <f>IF(AND('BLOC PM'!$K54&gt;synthèse!AQ$14,'BLOC PM'!$K54&lt;synthèse!AQ$14+0.1),1,0)</f>
        <v>0</v>
      </c>
      <c r="AR64" s="148">
        <f>IF(AND('BLOC PM'!$K54&gt;synthèse!AR$14,'BLOC PM'!$K54&lt;synthèse!AR$14+0.1),1,0)</f>
        <v>0</v>
      </c>
      <c r="AS64" s="148">
        <f>IF(AND('BLOC PM'!$K54&gt;synthèse!AS$14,'BLOC PM'!$K54&lt;synthèse!AS$14+0.1),1,0)</f>
        <v>0</v>
      </c>
      <c r="AT64" s="148">
        <f>IF(AND('BLOC PM'!$K54&gt;synthèse!AT$14,'BLOC PM'!$K54&lt;synthèse!AT$14+0.1),1,0)</f>
        <v>0</v>
      </c>
      <c r="AU64" s="148">
        <f>IF(AND('BLOC PM'!$K54&gt;synthèse!AU$14,'BLOC PM'!$K54&lt;synthèse!AU$14+0.1),1,0)</f>
        <v>0</v>
      </c>
      <c r="AV64" s="148">
        <f>IF(AND('BLOC PM'!$K54&gt;synthèse!AV$14,'BLOC PM'!$K54&lt;synthèse!AV$14+0.1),1,0)</f>
        <v>0</v>
      </c>
      <c r="AW64" s="148">
        <f>IF(AND('BLOC PM'!$K54&gt;synthèse!AW$14,'BLOC PM'!$K54&lt;synthèse!AW$14+0.1),1,0)</f>
        <v>0</v>
      </c>
      <c r="AX64" s="148">
        <f>IF(AND('BLOC PM'!$K54&gt;synthèse!AX$14,'BLOC PM'!$K54&lt;synthèse!AX$14+0.1),1,0)</f>
        <v>0</v>
      </c>
      <c r="AY64" s="148">
        <f>IF(AND('BLOC PM'!$K54&gt;synthèse!AY$14,'BLOC PM'!$K54&lt;synthèse!AY$14+0.1),1,0)</f>
        <v>0</v>
      </c>
      <c r="AZ64" s="148">
        <f>IF(AND('BLOC PM'!$K54&gt;synthèse!AZ$14,'BLOC PM'!$K54&lt;synthèse!AZ$14+0.1),1,0)</f>
        <v>0</v>
      </c>
      <c r="BA64" s="148">
        <f>IF(AND('BLOC PM'!$K54&gt;synthèse!BA$14,'BLOC PM'!$K54&lt;synthèse!BA$14+0.1),1,0)</f>
        <v>0</v>
      </c>
      <c r="BB64" s="148">
        <f>IF(AND('BLOC PM'!$K54&gt;synthèse!BB$14,'BLOC PM'!$K54&lt;synthèse!BB$14+0.1),1,0)</f>
        <v>0</v>
      </c>
      <c r="BC64" s="148">
        <f>IF(AND('BLOC PM'!$K54&gt;synthèse!BC$14,'BLOC PM'!$K54&lt;synthèse!BC$14+0.1),1,0)</f>
        <v>0</v>
      </c>
      <c r="BD64" s="148">
        <f>IF(AND('BLOC PM'!$K54&gt;synthèse!BD$14,'BLOC PM'!$K54&lt;synthèse!BD$14+0.1),1,0)</f>
        <v>0</v>
      </c>
      <c r="BE64" s="148">
        <f>IF(AND('BLOC PM'!$K54&gt;synthèse!BE$14,'BLOC PM'!$K54&lt;synthèse!BE$14+0.1),1,0)</f>
        <v>0</v>
      </c>
      <c r="BF64" s="148">
        <f>IF(AND('BLOC PM'!$K54&gt;synthèse!BF$14,'BLOC PM'!$K54&lt;synthèse!BF$14+0.1),1,0)</f>
        <v>0</v>
      </c>
      <c r="BG64" s="148">
        <f>IF(AND('BLOC PM'!$K54&gt;synthèse!BG$14,'BLOC PM'!$K54&lt;synthèse!BG$14+0.1),1,0)</f>
        <v>0</v>
      </c>
      <c r="BH64" s="148">
        <f>IF(AND('BLOC PM'!$K54&gt;synthèse!BH$14,'BLOC PM'!$K54&lt;synthèse!BH$14+0.1),1,0)</f>
        <v>0</v>
      </c>
      <c r="BI64" s="148">
        <f>IF(AND('BLOC PM'!$K54&gt;synthèse!BI$14,'BLOC PM'!$K54&lt;synthèse!BI$14+0.1),1,0)</f>
        <v>0</v>
      </c>
      <c r="BJ64" s="148">
        <f>IF(AND('BLOC PM'!$K54&gt;synthèse!BJ$14,'BLOC PM'!$K54&lt;synthèse!BJ$14+0.1),1,0)</f>
        <v>0</v>
      </c>
      <c r="BK64" s="148">
        <f>IF(AND('BLOC PM'!$K54&gt;synthèse!BK$14,'BLOC PM'!$K54&lt;synthèse!BK$14+0.1),1,0)</f>
        <v>0</v>
      </c>
      <c r="BL64" s="148">
        <f>IF(AND('BLOC PM'!$K54&gt;synthèse!BL$14,'BLOC PM'!$K54&lt;synthèse!BL$14+0.1),1,0)</f>
        <v>0</v>
      </c>
      <c r="BM64" s="148">
        <f>IF(AND('BLOC PM'!$K54&gt;synthèse!BM$14,'BLOC PM'!$K54&lt;synthèse!BM$14+0.1),1,0)</f>
        <v>0</v>
      </c>
      <c r="BN64" s="148">
        <f>IF(AND('BLOC PM'!$K54&gt;synthèse!BN$14,'BLOC PM'!$K54&lt;synthèse!BN$14+0.1),1,0)</f>
        <v>0</v>
      </c>
      <c r="BO64" s="148">
        <f>IF(AND('BLOC PM'!$K54&gt;synthèse!BO$14,'BLOC PM'!$K54&lt;synthèse!BO$14+0.1),1,0)</f>
        <v>0</v>
      </c>
      <c r="BP64" s="148">
        <f>IF(AND('BLOC PM'!$K54&gt;synthèse!BP$14,'BLOC PM'!$K54&lt;synthèse!BP$14+0.1),1,0)</f>
        <v>0</v>
      </c>
      <c r="BQ64" s="148">
        <f>IF(AND('BLOC PM'!$K54&gt;synthèse!BQ$14,'BLOC PM'!$K54&lt;synthèse!BQ$14+0.1),1,0)</f>
        <v>0</v>
      </c>
      <c r="BR64" s="148">
        <f>IF(AND('BLOC PM'!$K54&gt;synthèse!BR$14,'BLOC PM'!$K54&lt;synthèse!BR$14+0.1),1,0)</f>
        <v>0</v>
      </c>
      <c r="BS64" s="148">
        <f>IF(AND('BLOC PM'!$K54&gt;synthèse!BS$14,'BLOC PM'!$K54&lt;synthèse!BS$14+0.1),1,0)</f>
        <v>0</v>
      </c>
      <c r="BT64" s="148">
        <f>IF(AND('BLOC PM'!$K54&gt;synthèse!BT$14,'BLOC PM'!$K54&lt;synthèse!BT$14+0.1),1,0)</f>
        <v>0</v>
      </c>
      <c r="BU64" s="148">
        <f>IF(AND('BLOC PM'!$K54&gt;synthèse!BU$14,'BLOC PM'!$K54&lt;synthèse!BU$14+0.1),1,0)</f>
        <v>0</v>
      </c>
      <c r="BV64" s="148">
        <f>IF(AND('BLOC PM'!$K54&gt;synthèse!BV$14,'BLOC PM'!$K54&lt;synthèse!BV$14+0.1),1,0)</f>
        <v>0</v>
      </c>
      <c r="BW64" s="148">
        <f>IF(AND('BLOC PM'!$K54&gt;synthèse!BW$14,'BLOC PM'!$K54&lt;synthèse!BW$14+0.1),1,0)</f>
        <v>0</v>
      </c>
      <c r="BX64" s="148">
        <f>IF(AND('BLOC PM'!$K54&gt;synthèse!BX$14,'BLOC PM'!$K54&lt;synthèse!BX$14+0.1),1,0)</f>
        <v>0</v>
      </c>
      <c r="BY64" s="148">
        <f>IF(AND('BLOC PM'!$K54&gt;synthèse!BY$14,'BLOC PM'!$K54&lt;synthèse!BY$14+0.1),1,0)</f>
        <v>0</v>
      </c>
      <c r="BZ64" s="148">
        <f>IF(AND('BLOC PM'!$K54&gt;synthèse!BZ$14,'BLOC PM'!$K54&lt;synthèse!BZ$14+0.1),1,0)</f>
        <v>0</v>
      </c>
      <c r="CA64" s="148">
        <f>IF(AND('BLOC PM'!$K54&gt;synthèse!CA$14,'BLOC PM'!$K54&lt;synthèse!CA$14+0.1),1,0)</f>
        <v>0</v>
      </c>
      <c r="CB64" s="148">
        <f>IF(AND('BLOC PM'!$K54&gt;synthèse!CB$14,'BLOC PM'!$K54&lt;synthèse!CB$14+0.1),1,0)</f>
        <v>0</v>
      </c>
      <c r="CC64" s="148">
        <f>IF(AND('BLOC PM'!$K54&gt;synthèse!CC$14,'BLOC PM'!$K54&lt;synthèse!CC$14+0.1),1,0)</f>
        <v>0</v>
      </c>
      <c r="CD64" s="148">
        <f>IF(AND('BLOC PM'!$K54&gt;synthèse!CD$14,'BLOC PM'!$K54&lt;synthèse!CD$14+0.1),1,0)</f>
        <v>0</v>
      </c>
      <c r="CE64" s="148">
        <f>IF(AND('BLOC PM'!$K54&gt;synthèse!CE$14,'BLOC PM'!$K54&lt;synthèse!CE$14+0.1),1,0)</f>
        <v>0</v>
      </c>
      <c r="CF64" s="148">
        <f>IF(AND('BLOC PM'!$K54&gt;synthèse!CF$14,'BLOC PM'!$K54&lt;synthèse!CF$14+0.1),1,0)</f>
        <v>0</v>
      </c>
      <c r="CG64" s="148">
        <f>IF(AND('BLOC PM'!$K54&gt;synthèse!CG$14,'BLOC PM'!$K54&lt;synthèse!CG$14+0.1),1,0)</f>
        <v>0</v>
      </c>
      <c r="CH64" s="148">
        <f>IF(AND('BLOC PM'!$K54&gt;synthèse!CH$14,'BLOC PM'!$K54&lt;synthèse!CH$14+0.1),1,0)</f>
        <v>0</v>
      </c>
      <c r="CI64" s="148">
        <f>IF(AND('BLOC PM'!$K54&gt;synthèse!CI$14,'BLOC PM'!$K54&lt;synthèse!CI$14+0.1),1,0)</f>
        <v>0</v>
      </c>
      <c r="CJ64" s="148">
        <f>IF(AND('BLOC PM'!$K54&gt;synthèse!CJ$14,'BLOC PM'!$K54&lt;synthèse!CJ$14+0.1),1,0)</f>
        <v>0</v>
      </c>
      <c r="CK64" s="148">
        <f>IF(AND('BLOC PM'!$K54&gt;synthèse!CK$14,'BLOC PM'!$K54&lt;synthèse!CK$14+0.1),1,0)</f>
        <v>0</v>
      </c>
      <c r="CM64" s="2">
        <f t="shared" si="66"/>
        <v>0</v>
      </c>
      <c r="CN64" s="2">
        <f t="shared" si="67"/>
        <v>0</v>
      </c>
      <c r="CO64" s="2">
        <f t="shared" si="68"/>
        <v>0</v>
      </c>
      <c r="CP64" s="2">
        <f t="shared" si="69"/>
        <v>0</v>
      </c>
      <c r="CQ64" s="2">
        <f t="shared" si="70"/>
        <v>0</v>
      </c>
      <c r="CR64" s="2">
        <f t="shared" si="71"/>
        <v>0</v>
      </c>
      <c r="CS64" s="2">
        <f t="shared" si="72"/>
        <v>0</v>
      </c>
      <c r="CT64" s="2">
        <f t="shared" si="73"/>
        <v>0</v>
      </c>
      <c r="CU64" s="2">
        <f t="shared" si="74"/>
        <v>0</v>
      </c>
      <c r="CV64" s="2">
        <f t="shared" si="75"/>
        <v>0</v>
      </c>
      <c r="CW64" s="2">
        <f t="shared" si="76"/>
        <v>0</v>
      </c>
      <c r="CX64" s="2">
        <f t="shared" si="77"/>
        <v>0</v>
      </c>
      <c r="CY64" s="2">
        <f t="shared" si="78"/>
        <v>0</v>
      </c>
      <c r="CZ64" s="2">
        <f t="shared" si="79"/>
        <v>0</v>
      </c>
      <c r="DA64" s="2">
        <f t="shared" si="80"/>
        <v>0</v>
      </c>
      <c r="DB64" s="2">
        <f t="shared" si="81"/>
        <v>0</v>
      </c>
      <c r="DC64" s="2">
        <f t="shared" si="82"/>
        <v>0</v>
      </c>
      <c r="DD64" s="2">
        <f t="shared" si="83"/>
        <v>0</v>
      </c>
      <c r="DE64" s="2">
        <f t="shared" si="84"/>
        <v>0</v>
      </c>
      <c r="DF64" s="2">
        <f t="shared" si="85"/>
        <v>0</v>
      </c>
      <c r="DG64" s="2">
        <f t="shared" si="86"/>
        <v>0</v>
      </c>
      <c r="DH64" s="2">
        <f t="shared" si="87"/>
        <v>0</v>
      </c>
      <c r="DI64" s="2">
        <f t="shared" si="88"/>
        <v>0</v>
      </c>
      <c r="DJ64" s="2">
        <f t="shared" si="89"/>
        <v>0</v>
      </c>
      <c r="DK64" s="2">
        <f t="shared" si="90"/>
        <v>0</v>
      </c>
      <c r="DL64" s="2">
        <f t="shared" si="91"/>
        <v>0</v>
      </c>
      <c r="DM64" s="2">
        <f t="shared" si="92"/>
        <v>0</v>
      </c>
      <c r="DN64" s="2">
        <f t="shared" si="93"/>
        <v>0</v>
      </c>
      <c r="DO64" s="2">
        <f t="shared" si="94"/>
        <v>0</v>
      </c>
      <c r="DP64" s="2">
        <f t="shared" si="95"/>
        <v>0</v>
      </c>
      <c r="DQ64" s="2">
        <f t="shared" si="96"/>
        <v>0</v>
      </c>
      <c r="DR64" s="2">
        <f t="shared" si="97"/>
        <v>0</v>
      </c>
      <c r="DS64" s="2">
        <f t="shared" si="98"/>
        <v>0</v>
      </c>
      <c r="DT64" s="2">
        <f t="shared" si="99"/>
        <v>0</v>
      </c>
      <c r="DU64" s="2">
        <f t="shared" si="100"/>
        <v>0</v>
      </c>
      <c r="DV64" s="2">
        <f t="shared" si="101"/>
        <v>0</v>
      </c>
      <c r="DW64" s="2">
        <f t="shared" si="102"/>
        <v>0</v>
      </c>
      <c r="DX64" s="2">
        <f t="shared" si="103"/>
        <v>0</v>
      </c>
      <c r="DY64" s="2">
        <f t="shared" si="104"/>
        <v>0</v>
      </c>
      <c r="DZ64" s="2">
        <f t="shared" si="105"/>
        <v>0</v>
      </c>
      <c r="EA64" s="2">
        <f t="shared" si="106"/>
        <v>0</v>
      </c>
      <c r="EB64" s="2">
        <f t="shared" si="107"/>
        <v>0</v>
      </c>
      <c r="EC64" s="2">
        <f t="shared" si="108"/>
        <v>0</v>
      </c>
      <c r="ED64" s="2">
        <f t="shared" si="109"/>
        <v>0</v>
      </c>
      <c r="EE64" s="2">
        <f t="shared" si="110"/>
        <v>0</v>
      </c>
      <c r="EF64" s="2">
        <f t="shared" si="111"/>
        <v>0</v>
      </c>
      <c r="EG64" s="2">
        <f t="shared" si="112"/>
        <v>0</v>
      </c>
      <c r="EH64" s="2">
        <f t="shared" si="122"/>
        <v>0</v>
      </c>
      <c r="EI64" s="2">
        <f t="shared" si="121"/>
        <v>0</v>
      </c>
      <c r="EJ64" s="2">
        <f t="shared" si="121"/>
        <v>0</v>
      </c>
      <c r="EK64" s="2">
        <f t="shared" si="121"/>
        <v>0</v>
      </c>
      <c r="EL64" s="2">
        <f t="shared" si="121"/>
        <v>0</v>
      </c>
      <c r="EM64" s="2">
        <f t="shared" si="121"/>
        <v>0</v>
      </c>
      <c r="EN64" s="2">
        <f t="shared" si="121"/>
        <v>0</v>
      </c>
      <c r="EO64" s="2">
        <f t="shared" si="121"/>
        <v>0</v>
      </c>
      <c r="EP64" s="2">
        <f t="shared" si="121"/>
        <v>0</v>
      </c>
      <c r="ES64" s="243"/>
      <c r="ET64" s="243"/>
      <c r="EU64" s="260"/>
      <c r="EV64" s="257"/>
      <c r="EW64" s="258"/>
      <c r="EX64" s="259"/>
      <c r="EY64" s="268"/>
      <c r="EZ64" s="7"/>
    </row>
    <row r="65" spans="1:156" ht="16.5" x14ac:dyDescent="0.25">
      <c r="A65" s="78" t="str">
        <f>CONCATENATE(FIXED(AY14,1)," - ",FIXED(AY14+0.1,1))</f>
        <v>1,7 - 1,8</v>
      </c>
      <c r="B65" s="126"/>
      <c r="C65" s="179" t="str">
        <f>IF(AY154&gt;0,AY155/AY154,"")</f>
        <v/>
      </c>
      <c r="D65" s="150" t="str">
        <f>IF(AY154&gt;0,AY154,"")</f>
        <v/>
      </c>
      <c r="E65" s="150" t="str">
        <f>IF(AY148&gt;0,AY151/AY148,"")</f>
        <v/>
      </c>
      <c r="F65" s="179" t="str">
        <f>IF(DD149&gt;0,DD150/DD149,"")</f>
        <v/>
      </c>
      <c r="G65" s="150" t="str">
        <f>IF(DD149&gt;0,DD149,"")</f>
        <v/>
      </c>
      <c r="H65" s="79" t="str">
        <f>IF(DD154&gt;0,DD155/DD154,"")</f>
        <v/>
      </c>
      <c r="I65" s="150" t="str">
        <f>IF(DD154&gt;0,DD154,"")</f>
        <v/>
      </c>
      <c r="J65" s="109"/>
      <c r="K65" s="94"/>
      <c r="L65" s="66"/>
      <c r="M65" s="9" t="str">
        <f>IF('BLOC PM'!A55&lt;&gt;"",'BLOC PM'!A55,"")</f>
        <v/>
      </c>
      <c r="N65" s="9">
        <f>IF(AND('BLOC PM'!A55&lt;&gt;"",'BLOC PM'!N55&lt;&gt;"*Non mis en vente"),1,0)</f>
        <v>0</v>
      </c>
      <c r="O65" s="9">
        <f>IF(OR('BLOC PM'!E55="CR",'BLOC PM'!E55="CE"),1,0)</f>
        <v>0</v>
      </c>
      <c r="P65" s="9">
        <f>IF(AND('BLOC PM'!N55&lt;&gt;"*RETIRE",'BLOC PM'!N55&lt;&gt;"*PAS D'OFFRE",'BLOC PM'!N55&lt;&gt;""),1,0)</f>
        <v>0</v>
      </c>
      <c r="Q65" s="10">
        <f>'BLOC PM'!I55</f>
        <v>0</v>
      </c>
      <c r="R65" s="10">
        <f t="shared" si="117"/>
        <v>0</v>
      </c>
      <c r="S65" s="10">
        <f>'BLOC PM'!L55</f>
        <v>0</v>
      </c>
      <c r="T65" s="10">
        <f t="shared" si="118"/>
        <v>0</v>
      </c>
      <c r="U65" s="10">
        <f>'BLOC PM'!O55</f>
        <v>0</v>
      </c>
      <c r="V65" s="10">
        <f t="shared" si="119"/>
        <v>0</v>
      </c>
      <c r="W65" s="10">
        <f>'BLOC PM'!B55</f>
        <v>0</v>
      </c>
      <c r="X65" s="7"/>
      <c r="Y65" s="2">
        <f>+'UP PM'!A56</f>
        <v>0</v>
      </c>
      <c r="Z65" s="2">
        <f>IF(AND('UP PM'!A56&lt;&gt;"",'UP PM'!N56&lt;&gt;"*Non mis en vente"),1,0)</f>
        <v>0</v>
      </c>
      <c r="AA65" s="2">
        <f>IF(AND('UP PM'!N56&lt;&gt;"*RETIRE",'UP PM'!N56&lt;&gt;"*PAS D'OFFRE",'UP PM'!N56&lt;&gt;""),1,0)</f>
        <v>0</v>
      </c>
      <c r="AB65" s="10">
        <f>+'UP PM'!G56</f>
        <v>0</v>
      </c>
      <c r="AC65" s="2">
        <f t="shared" si="5"/>
        <v>0</v>
      </c>
      <c r="AD65" s="2">
        <f>'UP PM'!B56</f>
        <v>0</v>
      </c>
      <c r="AE65" s="7"/>
      <c r="AF65" s="154"/>
      <c r="AG65" s="9" t="str">
        <f>IF('BLOC PM'!A55&lt;&gt;"",'BLOC PM'!A55,"")</f>
        <v/>
      </c>
      <c r="AH65" s="148">
        <f>IF(AND('BLOC PM'!$K55&gt;synthèse!AH$14,'BLOC PM'!$K55&lt;synthèse!AH$14+0.1),1,0)</f>
        <v>0</v>
      </c>
      <c r="AI65" s="148">
        <f>IF(AND('BLOC PM'!$K55&gt;synthèse!AI$14,'BLOC PM'!$K55&lt;synthèse!AI$14+0.1),1,0)</f>
        <v>0</v>
      </c>
      <c r="AJ65" s="148">
        <f>IF(AND('BLOC PM'!$K55&gt;synthèse!AJ$14,'BLOC PM'!$K55&lt;synthèse!AJ$14+0.1),1,0)</f>
        <v>0</v>
      </c>
      <c r="AK65" s="148">
        <f>IF(AND('BLOC PM'!$K55&gt;synthèse!AK$14,'BLOC PM'!$K55&lt;synthèse!AK$14+0.1),1,0)</f>
        <v>0</v>
      </c>
      <c r="AL65" s="148">
        <f>IF(AND('BLOC PM'!$K55&gt;synthèse!AL$14,'BLOC PM'!$K55&lt;synthèse!AL$14+0.1),1,0)</f>
        <v>0</v>
      </c>
      <c r="AM65" s="148">
        <f>IF(AND('BLOC PM'!$K55&gt;synthèse!AM$14,'BLOC PM'!$K55&lt;synthèse!AM$14+0.1),1,0)</f>
        <v>0</v>
      </c>
      <c r="AN65" s="148">
        <f>IF(AND('BLOC PM'!$K55&gt;synthèse!AN$14,'BLOC PM'!$K55&lt;synthèse!AN$14+0.1),1,0)</f>
        <v>0</v>
      </c>
      <c r="AO65" s="148">
        <f>IF(AND('BLOC PM'!$K55&gt;synthèse!AO$14,'BLOC PM'!$K55&lt;synthèse!AO$14+0.1),1,0)</f>
        <v>0</v>
      </c>
      <c r="AP65" s="148">
        <f>IF(AND('BLOC PM'!$K55&gt;synthèse!AP$14,'BLOC PM'!$K55&lt;synthèse!AP$14+0.1),1,0)</f>
        <v>0</v>
      </c>
      <c r="AQ65" s="148">
        <f>IF(AND('BLOC PM'!$K55&gt;synthèse!AQ$14,'BLOC PM'!$K55&lt;synthèse!AQ$14+0.1),1,0)</f>
        <v>0</v>
      </c>
      <c r="AR65" s="148">
        <f>IF(AND('BLOC PM'!$K55&gt;synthèse!AR$14,'BLOC PM'!$K55&lt;synthèse!AR$14+0.1),1,0)</f>
        <v>0</v>
      </c>
      <c r="AS65" s="148">
        <f>IF(AND('BLOC PM'!$K55&gt;synthèse!AS$14,'BLOC PM'!$K55&lt;synthèse!AS$14+0.1),1,0)</f>
        <v>0</v>
      </c>
      <c r="AT65" s="148">
        <f>IF(AND('BLOC PM'!$K55&gt;synthèse!AT$14,'BLOC PM'!$K55&lt;synthèse!AT$14+0.1),1,0)</f>
        <v>0</v>
      </c>
      <c r="AU65" s="148">
        <f>IF(AND('BLOC PM'!$K55&gt;synthèse!AU$14,'BLOC PM'!$K55&lt;synthèse!AU$14+0.1),1,0)</f>
        <v>0</v>
      </c>
      <c r="AV65" s="148">
        <f>IF(AND('BLOC PM'!$K55&gt;synthèse!AV$14,'BLOC PM'!$K55&lt;synthèse!AV$14+0.1),1,0)</f>
        <v>0</v>
      </c>
      <c r="AW65" s="148">
        <f>IF(AND('BLOC PM'!$K55&gt;synthèse!AW$14,'BLOC PM'!$K55&lt;synthèse!AW$14+0.1),1,0)</f>
        <v>0</v>
      </c>
      <c r="AX65" s="148">
        <f>IF(AND('BLOC PM'!$K55&gt;synthèse!AX$14,'BLOC PM'!$K55&lt;synthèse!AX$14+0.1),1,0)</f>
        <v>0</v>
      </c>
      <c r="AY65" s="148">
        <f>IF(AND('BLOC PM'!$K55&gt;synthèse!AY$14,'BLOC PM'!$K55&lt;synthèse!AY$14+0.1),1,0)</f>
        <v>0</v>
      </c>
      <c r="AZ65" s="148">
        <f>IF(AND('BLOC PM'!$K55&gt;synthèse!AZ$14,'BLOC PM'!$K55&lt;synthèse!AZ$14+0.1),1,0)</f>
        <v>0</v>
      </c>
      <c r="BA65" s="148">
        <f>IF(AND('BLOC PM'!$K55&gt;synthèse!BA$14,'BLOC PM'!$K55&lt;synthèse!BA$14+0.1),1,0)</f>
        <v>0</v>
      </c>
      <c r="BB65" s="148">
        <f>IF(AND('BLOC PM'!$K55&gt;synthèse!BB$14,'BLOC PM'!$K55&lt;synthèse!BB$14+0.1),1,0)</f>
        <v>0</v>
      </c>
      <c r="BC65" s="148">
        <f>IF(AND('BLOC PM'!$K55&gt;synthèse!BC$14,'BLOC PM'!$K55&lt;synthèse!BC$14+0.1),1,0)</f>
        <v>0</v>
      </c>
      <c r="BD65" s="148">
        <f>IF(AND('BLOC PM'!$K55&gt;synthèse!BD$14,'BLOC PM'!$K55&lt;synthèse!BD$14+0.1),1,0)</f>
        <v>0</v>
      </c>
      <c r="BE65" s="148">
        <f>IF(AND('BLOC PM'!$K55&gt;synthèse!BE$14,'BLOC PM'!$K55&lt;synthèse!BE$14+0.1),1,0)</f>
        <v>0</v>
      </c>
      <c r="BF65" s="148">
        <f>IF(AND('BLOC PM'!$K55&gt;synthèse!BF$14,'BLOC PM'!$K55&lt;synthèse!BF$14+0.1),1,0)</f>
        <v>0</v>
      </c>
      <c r="BG65" s="148">
        <f>IF(AND('BLOC PM'!$K55&gt;synthèse!BG$14,'BLOC PM'!$K55&lt;synthèse!BG$14+0.1),1,0)</f>
        <v>0</v>
      </c>
      <c r="BH65" s="148">
        <f>IF(AND('BLOC PM'!$K55&gt;synthèse!BH$14,'BLOC PM'!$K55&lt;synthèse!BH$14+0.1),1,0)</f>
        <v>0</v>
      </c>
      <c r="BI65" s="148">
        <f>IF(AND('BLOC PM'!$K55&gt;synthèse!BI$14,'BLOC PM'!$K55&lt;synthèse!BI$14+0.1),1,0)</f>
        <v>0</v>
      </c>
      <c r="BJ65" s="148">
        <f>IF(AND('BLOC PM'!$K55&gt;synthèse!BJ$14,'BLOC PM'!$K55&lt;synthèse!BJ$14+0.1),1,0)</f>
        <v>0</v>
      </c>
      <c r="BK65" s="148">
        <f>IF(AND('BLOC PM'!$K55&gt;synthèse!BK$14,'BLOC PM'!$K55&lt;synthèse!BK$14+0.1),1,0)</f>
        <v>0</v>
      </c>
      <c r="BL65" s="148">
        <f>IF(AND('BLOC PM'!$K55&gt;synthèse!BL$14,'BLOC PM'!$K55&lt;synthèse!BL$14+0.1),1,0)</f>
        <v>0</v>
      </c>
      <c r="BM65" s="148">
        <f>IF(AND('BLOC PM'!$K55&gt;synthèse!BM$14,'BLOC PM'!$K55&lt;synthèse!BM$14+0.1),1,0)</f>
        <v>0</v>
      </c>
      <c r="BN65" s="148">
        <f>IF(AND('BLOC PM'!$K55&gt;synthèse!BN$14,'BLOC PM'!$K55&lt;synthèse!BN$14+0.1),1,0)</f>
        <v>0</v>
      </c>
      <c r="BO65" s="148">
        <f>IF(AND('BLOC PM'!$K55&gt;synthèse!BO$14,'BLOC PM'!$K55&lt;synthèse!BO$14+0.1),1,0)</f>
        <v>0</v>
      </c>
      <c r="BP65" s="148">
        <f>IF(AND('BLOC PM'!$K55&gt;synthèse!BP$14,'BLOC PM'!$K55&lt;synthèse!BP$14+0.1),1,0)</f>
        <v>0</v>
      </c>
      <c r="BQ65" s="148">
        <f>IF(AND('BLOC PM'!$K55&gt;synthèse!BQ$14,'BLOC PM'!$K55&lt;synthèse!BQ$14+0.1),1,0)</f>
        <v>0</v>
      </c>
      <c r="BR65" s="148">
        <f>IF(AND('BLOC PM'!$K55&gt;synthèse!BR$14,'BLOC PM'!$K55&lt;synthèse!BR$14+0.1),1,0)</f>
        <v>0</v>
      </c>
      <c r="BS65" s="148">
        <f>IF(AND('BLOC PM'!$K55&gt;synthèse!BS$14,'BLOC PM'!$K55&lt;synthèse!BS$14+0.1),1,0)</f>
        <v>0</v>
      </c>
      <c r="BT65" s="148">
        <f>IF(AND('BLOC PM'!$K55&gt;synthèse!BT$14,'BLOC PM'!$K55&lt;synthèse!BT$14+0.1),1,0)</f>
        <v>0</v>
      </c>
      <c r="BU65" s="148">
        <f>IF(AND('BLOC PM'!$K55&gt;synthèse!BU$14,'BLOC PM'!$K55&lt;synthèse!BU$14+0.1),1,0)</f>
        <v>0</v>
      </c>
      <c r="BV65" s="148">
        <f>IF(AND('BLOC PM'!$K55&gt;synthèse!BV$14,'BLOC PM'!$K55&lt;synthèse!BV$14+0.1),1,0)</f>
        <v>0</v>
      </c>
      <c r="BW65" s="148">
        <f>IF(AND('BLOC PM'!$K55&gt;synthèse!BW$14,'BLOC PM'!$K55&lt;synthèse!BW$14+0.1),1,0)</f>
        <v>0</v>
      </c>
      <c r="BX65" s="148">
        <f>IF(AND('BLOC PM'!$K55&gt;synthèse!BX$14,'BLOC PM'!$K55&lt;synthèse!BX$14+0.1),1,0)</f>
        <v>0</v>
      </c>
      <c r="BY65" s="148">
        <f>IF(AND('BLOC PM'!$K55&gt;synthèse!BY$14,'BLOC PM'!$K55&lt;synthèse!BY$14+0.1),1,0)</f>
        <v>0</v>
      </c>
      <c r="BZ65" s="148">
        <f>IF(AND('BLOC PM'!$K55&gt;synthèse!BZ$14,'BLOC PM'!$K55&lt;synthèse!BZ$14+0.1),1,0)</f>
        <v>0</v>
      </c>
      <c r="CA65" s="148">
        <f>IF(AND('BLOC PM'!$K55&gt;synthèse!CA$14,'BLOC PM'!$K55&lt;synthèse!CA$14+0.1),1,0)</f>
        <v>0</v>
      </c>
      <c r="CB65" s="148">
        <f>IF(AND('BLOC PM'!$K55&gt;synthèse!CB$14,'BLOC PM'!$K55&lt;synthèse!CB$14+0.1),1,0)</f>
        <v>0</v>
      </c>
      <c r="CC65" s="148">
        <f>IF(AND('BLOC PM'!$K55&gt;synthèse!CC$14,'BLOC PM'!$K55&lt;synthèse!CC$14+0.1),1,0)</f>
        <v>0</v>
      </c>
      <c r="CD65" s="148">
        <f>IF(AND('BLOC PM'!$K55&gt;synthèse!CD$14,'BLOC PM'!$K55&lt;synthèse!CD$14+0.1),1,0)</f>
        <v>0</v>
      </c>
      <c r="CE65" s="148">
        <f>IF(AND('BLOC PM'!$K55&gt;synthèse!CE$14,'BLOC PM'!$K55&lt;synthèse!CE$14+0.1),1,0)</f>
        <v>0</v>
      </c>
      <c r="CF65" s="148">
        <f>IF(AND('BLOC PM'!$K55&gt;synthèse!CF$14,'BLOC PM'!$K55&lt;synthèse!CF$14+0.1),1,0)</f>
        <v>0</v>
      </c>
      <c r="CG65" s="148">
        <f>IF(AND('BLOC PM'!$K55&gt;synthèse!CG$14,'BLOC PM'!$K55&lt;synthèse!CG$14+0.1),1,0)</f>
        <v>0</v>
      </c>
      <c r="CH65" s="148">
        <f>IF(AND('BLOC PM'!$K55&gt;synthèse!CH$14,'BLOC PM'!$K55&lt;synthèse!CH$14+0.1),1,0)</f>
        <v>0</v>
      </c>
      <c r="CI65" s="148">
        <f>IF(AND('BLOC PM'!$K55&gt;synthèse!CI$14,'BLOC PM'!$K55&lt;synthèse!CI$14+0.1),1,0)</f>
        <v>0</v>
      </c>
      <c r="CJ65" s="148">
        <f>IF(AND('BLOC PM'!$K55&gt;synthèse!CJ$14,'BLOC PM'!$K55&lt;synthèse!CJ$14+0.1),1,0)</f>
        <v>0</v>
      </c>
      <c r="CK65" s="148">
        <f>IF(AND('BLOC PM'!$K55&gt;synthèse!CK$14,'BLOC PM'!$K55&lt;synthèse!CK$14+0.1),1,0)</f>
        <v>0</v>
      </c>
      <c r="CM65" s="2">
        <f t="shared" si="66"/>
        <v>0</v>
      </c>
      <c r="CN65" s="2">
        <f t="shared" si="67"/>
        <v>0</v>
      </c>
      <c r="CO65" s="2">
        <f t="shared" si="68"/>
        <v>0</v>
      </c>
      <c r="CP65" s="2">
        <f t="shared" si="69"/>
        <v>0</v>
      </c>
      <c r="CQ65" s="2">
        <f t="shared" si="70"/>
        <v>0</v>
      </c>
      <c r="CR65" s="2">
        <f t="shared" si="71"/>
        <v>0</v>
      </c>
      <c r="CS65" s="2">
        <f t="shared" si="72"/>
        <v>0</v>
      </c>
      <c r="CT65" s="2">
        <f t="shared" si="73"/>
        <v>0</v>
      </c>
      <c r="CU65" s="2">
        <f t="shared" si="74"/>
        <v>0</v>
      </c>
      <c r="CV65" s="2">
        <f t="shared" si="75"/>
        <v>0</v>
      </c>
      <c r="CW65" s="2">
        <f t="shared" si="76"/>
        <v>0</v>
      </c>
      <c r="CX65" s="2">
        <f t="shared" si="77"/>
        <v>0</v>
      </c>
      <c r="CY65" s="2">
        <f t="shared" si="78"/>
        <v>0</v>
      </c>
      <c r="CZ65" s="2">
        <f t="shared" si="79"/>
        <v>0</v>
      </c>
      <c r="DA65" s="2">
        <f t="shared" si="80"/>
        <v>0</v>
      </c>
      <c r="DB65" s="2">
        <f t="shared" si="81"/>
        <v>0</v>
      </c>
      <c r="DC65" s="2">
        <f t="shared" si="82"/>
        <v>0</v>
      </c>
      <c r="DD65" s="2">
        <f t="shared" si="83"/>
        <v>0</v>
      </c>
      <c r="DE65" s="2">
        <f t="shared" si="84"/>
        <v>0</v>
      </c>
      <c r="DF65" s="2">
        <f t="shared" si="85"/>
        <v>0</v>
      </c>
      <c r="DG65" s="2">
        <f t="shared" si="86"/>
        <v>0</v>
      </c>
      <c r="DH65" s="2">
        <f t="shared" si="87"/>
        <v>0</v>
      </c>
      <c r="DI65" s="2">
        <f t="shared" si="88"/>
        <v>0</v>
      </c>
      <c r="DJ65" s="2">
        <f t="shared" si="89"/>
        <v>0</v>
      </c>
      <c r="DK65" s="2">
        <f t="shared" si="90"/>
        <v>0</v>
      </c>
      <c r="DL65" s="2">
        <f t="shared" si="91"/>
        <v>0</v>
      </c>
      <c r="DM65" s="2">
        <f t="shared" si="92"/>
        <v>0</v>
      </c>
      <c r="DN65" s="2">
        <f t="shared" si="93"/>
        <v>0</v>
      </c>
      <c r="DO65" s="2">
        <f t="shared" si="94"/>
        <v>0</v>
      </c>
      <c r="DP65" s="2">
        <f t="shared" si="95"/>
        <v>0</v>
      </c>
      <c r="DQ65" s="2">
        <f t="shared" si="96"/>
        <v>0</v>
      </c>
      <c r="DR65" s="2">
        <f t="shared" si="97"/>
        <v>0</v>
      </c>
      <c r="DS65" s="2">
        <f t="shared" si="98"/>
        <v>0</v>
      </c>
      <c r="DT65" s="2">
        <f t="shared" si="99"/>
        <v>0</v>
      </c>
      <c r="DU65" s="2">
        <f t="shared" si="100"/>
        <v>0</v>
      </c>
      <c r="DV65" s="2">
        <f t="shared" si="101"/>
        <v>0</v>
      </c>
      <c r="DW65" s="2">
        <f t="shared" si="102"/>
        <v>0</v>
      </c>
      <c r="DX65" s="2">
        <f t="shared" si="103"/>
        <v>0</v>
      </c>
      <c r="DY65" s="2">
        <f t="shared" si="104"/>
        <v>0</v>
      </c>
      <c r="DZ65" s="2">
        <f t="shared" si="105"/>
        <v>0</v>
      </c>
      <c r="EA65" s="2">
        <f t="shared" si="106"/>
        <v>0</v>
      </c>
      <c r="EB65" s="2">
        <f t="shared" si="107"/>
        <v>0</v>
      </c>
      <c r="EC65" s="2">
        <f t="shared" si="108"/>
        <v>0</v>
      </c>
      <c r="ED65" s="2">
        <f t="shared" si="109"/>
        <v>0</v>
      </c>
      <c r="EE65" s="2">
        <f t="shared" si="110"/>
        <v>0</v>
      </c>
      <c r="EF65" s="2">
        <f t="shared" si="111"/>
        <v>0</v>
      </c>
      <c r="EG65" s="2">
        <f t="shared" si="112"/>
        <v>0</v>
      </c>
      <c r="EH65" s="2">
        <f t="shared" si="122"/>
        <v>0</v>
      </c>
      <c r="EI65" s="2">
        <f t="shared" si="121"/>
        <v>0</v>
      </c>
      <c r="EJ65" s="2">
        <f t="shared" si="121"/>
        <v>0</v>
      </c>
      <c r="EK65" s="2">
        <f t="shared" si="121"/>
        <v>0</v>
      </c>
      <c r="EL65" s="2">
        <f t="shared" si="121"/>
        <v>0</v>
      </c>
      <c r="EM65" s="2">
        <f t="shared" si="121"/>
        <v>0</v>
      </c>
      <c r="EN65" s="2">
        <f t="shared" si="121"/>
        <v>0</v>
      </c>
      <c r="EO65" s="2">
        <f t="shared" si="121"/>
        <v>0</v>
      </c>
      <c r="EP65" s="2">
        <f t="shared" si="121"/>
        <v>0</v>
      </c>
      <c r="ES65" s="243"/>
      <c r="ET65" s="243"/>
      <c r="EU65" s="260"/>
      <c r="EV65" s="257"/>
      <c r="EW65" s="258"/>
      <c r="EX65" s="259"/>
      <c r="EY65" s="268"/>
      <c r="EZ65" s="7"/>
    </row>
    <row r="66" spans="1:156" ht="16.5" x14ac:dyDescent="0.25">
      <c r="A66" s="78" t="str">
        <f>CONCATENATE(FIXED(AZ14,1)," - ",FIXED(AZ14+0.1,1))</f>
        <v>1,8 - 1,9</v>
      </c>
      <c r="B66" s="126"/>
      <c r="C66" s="179" t="str">
        <f>IF(AZ154&gt;0,AZ155/AZ154,"")</f>
        <v/>
      </c>
      <c r="D66" s="150" t="str">
        <f>IF(AZ154&gt;0,AZ154,"")</f>
        <v/>
      </c>
      <c r="E66" s="150" t="str">
        <f>IF(AZ148&gt;0,AZ151/AZ148,"")</f>
        <v/>
      </c>
      <c r="F66" s="179" t="str">
        <f>IF(DE149&gt;0,DE150/DE149,"")</f>
        <v/>
      </c>
      <c r="G66" s="150" t="str">
        <f>IF(DE149&gt;0,DE149,"")</f>
        <v/>
      </c>
      <c r="H66" s="79" t="str">
        <f>IF(DE154&gt;0,DE155/DE154,"")</f>
        <v/>
      </c>
      <c r="I66" s="150" t="str">
        <f>IF(DE154&gt;0,DE154,"")</f>
        <v/>
      </c>
      <c r="J66" s="109"/>
      <c r="K66" s="94"/>
      <c r="L66" s="66"/>
      <c r="M66" s="9" t="str">
        <f>IF('BLOC PM'!A56&lt;&gt;"",'BLOC PM'!A56,"")</f>
        <v/>
      </c>
      <c r="N66" s="9">
        <f>IF(AND('BLOC PM'!A56&lt;&gt;"",'BLOC PM'!N56&lt;&gt;"*Non mis en vente"),1,0)</f>
        <v>0</v>
      </c>
      <c r="O66" s="9">
        <f>IF(OR('BLOC PM'!E56="CR",'BLOC PM'!E56="CE"),1,0)</f>
        <v>0</v>
      </c>
      <c r="P66" s="9">
        <f>IF(AND('BLOC PM'!N56&lt;&gt;"*RETIRE",'BLOC PM'!N56&lt;&gt;"*PAS D'OFFRE",'BLOC PM'!N56&lt;&gt;""),1,0)</f>
        <v>0</v>
      </c>
      <c r="Q66" s="10">
        <f>'BLOC PM'!I56</f>
        <v>0</v>
      </c>
      <c r="R66" s="10">
        <f t="shared" si="117"/>
        <v>0</v>
      </c>
      <c r="S66" s="10">
        <f>'BLOC PM'!L56</f>
        <v>0</v>
      </c>
      <c r="T66" s="10">
        <f t="shared" si="118"/>
        <v>0</v>
      </c>
      <c r="U66" s="10">
        <f>'BLOC PM'!O56</f>
        <v>0</v>
      </c>
      <c r="V66" s="10">
        <f t="shared" si="119"/>
        <v>0</v>
      </c>
      <c r="W66" s="10">
        <f>'BLOC PM'!B56</f>
        <v>0</v>
      </c>
      <c r="X66" s="7"/>
      <c r="Y66" s="2">
        <f>+'UP PM'!A57</f>
        <v>0</v>
      </c>
      <c r="Z66" s="2">
        <f>IF(AND('UP PM'!A57&lt;&gt;"",'UP PM'!N57&lt;&gt;"*Non mis en vente"),1,0)</f>
        <v>0</v>
      </c>
      <c r="AA66" s="2">
        <f>IF(AND('UP PM'!N57&lt;&gt;"*RETIRE",'UP PM'!N57&lt;&gt;"*PAS D'OFFRE",'UP PM'!N57&lt;&gt;""),1,0)</f>
        <v>0</v>
      </c>
      <c r="AB66" s="10">
        <f>+'UP PM'!G57</f>
        <v>0</v>
      </c>
      <c r="AC66" s="2">
        <f t="shared" si="5"/>
        <v>0</v>
      </c>
      <c r="AD66" s="2">
        <f>'UP PM'!B57</f>
        <v>0</v>
      </c>
      <c r="AE66" s="7"/>
      <c r="AF66" s="154"/>
      <c r="AG66" s="9" t="str">
        <f>IF('BLOC PM'!A56&lt;&gt;"",'BLOC PM'!A56,"")</f>
        <v/>
      </c>
      <c r="AH66" s="148">
        <f>IF(AND('BLOC PM'!$K56&gt;synthèse!AH$14,'BLOC PM'!$K56&lt;synthèse!AH$14+0.1),1,0)</f>
        <v>0</v>
      </c>
      <c r="AI66" s="148">
        <f>IF(AND('BLOC PM'!$K56&gt;synthèse!AI$14,'BLOC PM'!$K56&lt;synthèse!AI$14+0.1),1,0)</f>
        <v>0</v>
      </c>
      <c r="AJ66" s="148">
        <f>IF(AND('BLOC PM'!$K56&gt;synthèse!AJ$14,'BLOC PM'!$K56&lt;synthèse!AJ$14+0.1),1,0)</f>
        <v>0</v>
      </c>
      <c r="AK66" s="148">
        <f>IF(AND('BLOC PM'!$K56&gt;synthèse!AK$14,'BLOC PM'!$K56&lt;synthèse!AK$14+0.1),1,0)</f>
        <v>0</v>
      </c>
      <c r="AL66" s="148">
        <f>IF(AND('BLOC PM'!$K56&gt;synthèse!AL$14,'BLOC PM'!$K56&lt;synthèse!AL$14+0.1),1,0)</f>
        <v>0</v>
      </c>
      <c r="AM66" s="148">
        <f>IF(AND('BLOC PM'!$K56&gt;synthèse!AM$14,'BLOC PM'!$K56&lt;synthèse!AM$14+0.1),1,0)</f>
        <v>0</v>
      </c>
      <c r="AN66" s="148">
        <f>IF(AND('BLOC PM'!$K56&gt;synthèse!AN$14,'BLOC PM'!$K56&lt;synthèse!AN$14+0.1),1,0)</f>
        <v>0</v>
      </c>
      <c r="AO66" s="148">
        <f>IF(AND('BLOC PM'!$K56&gt;synthèse!AO$14,'BLOC PM'!$K56&lt;synthèse!AO$14+0.1),1,0)</f>
        <v>0</v>
      </c>
      <c r="AP66" s="148">
        <f>IF(AND('BLOC PM'!$K56&gt;synthèse!AP$14,'BLOC PM'!$K56&lt;synthèse!AP$14+0.1),1,0)</f>
        <v>0</v>
      </c>
      <c r="AQ66" s="148">
        <f>IF(AND('BLOC PM'!$K56&gt;synthèse!AQ$14,'BLOC PM'!$K56&lt;synthèse!AQ$14+0.1),1,0)</f>
        <v>0</v>
      </c>
      <c r="AR66" s="148">
        <f>IF(AND('BLOC PM'!$K56&gt;synthèse!AR$14,'BLOC PM'!$K56&lt;synthèse!AR$14+0.1),1,0)</f>
        <v>0</v>
      </c>
      <c r="AS66" s="148">
        <f>IF(AND('BLOC PM'!$K56&gt;synthèse!AS$14,'BLOC PM'!$K56&lt;synthèse!AS$14+0.1),1,0)</f>
        <v>0</v>
      </c>
      <c r="AT66" s="148">
        <f>IF(AND('BLOC PM'!$K56&gt;synthèse!AT$14,'BLOC PM'!$K56&lt;synthèse!AT$14+0.1),1,0)</f>
        <v>0</v>
      </c>
      <c r="AU66" s="148">
        <f>IF(AND('BLOC PM'!$K56&gt;synthèse!AU$14,'BLOC PM'!$K56&lt;synthèse!AU$14+0.1),1,0)</f>
        <v>0</v>
      </c>
      <c r="AV66" s="148">
        <f>IF(AND('BLOC PM'!$K56&gt;synthèse!AV$14,'BLOC PM'!$K56&lt;synthèse!AV$14+0.1),1,0)</f>
        <v>0</v>
      </c>
      <c r="AW66" s="148">
        <f>IF(AND('BLOC PM'!$K56&gt;synthèse!AW$14,'BLOC PM'!$K56&lt;synthèse!AW$14+0.1),1,0)</f>
        <v>0</v>
      </c>
      <c r="AX66" s="148">
        <f>IF(AND('BLOC PM'!$K56&gt;synthèse!AX$14,'BLOC PM'!$K56&lt;synthèse!AX$14+0.1),1,0)</f>
        <v>0</v>
      </c>
      <c r="AY66" s="148">
        <f>IF(AND('BLOC PM'!$K56&gt;synthèse!AY$14,'BLOC PM'!$K56&lt;synthèse!AY$14+0.1),1,0)</f>
        <v>0</v>
      </c>
      <c r="AZ66" s="148">
        <f>IF(AND('BLOC PM'!$K56&gt;synthèse!AZ$14,'BLOC PM'!$K56&lt;synthèse!AZ$14+0.1),1,0)</f>
        <v>0</v>
      </c>
      <c r="BA66" s="148">
        <f>IF(AND('BLOC PM'!$K56&gt;synthèse!BA$14,'BLOC PM'!$K56&lt;synthèse!BA$14+0.1),1,0)</f>
        <v>0</v>
      </c>
      <c r="BB66" s="148">
        <f>IF(AND('BLOC PM'!$K56&gt;synthèse!BB$14,'BLOC PM'!$K56&lt;synthèse!BB$14+0.1),1,0)</f>
        <v>0</v>
      </c>
      <c r="BC66" s="148">
        <f>IF(AND('BLOC PM'!$K56&gt;synthèse!BC$14,'BLOC PM'!$K56&lt;synthèse!BC$14+0.1),1,0)</f>
        <v>0</v>
      </c>
      <c r="BD66" s="148">
        <f>IF(AND('BLOC PM'!$K56&gt;synthèse!BD$14,'BLOC PM'!$K56&lt;synthèse!BD$14+0.1),1,0)</f>
        <v>0</v>
      </c>
      <c r="BE66" s="148">
        <f>IF(AND('BLOC PM'!$K56&gt;synthèse!BE$14,'BLOC PM'!$K56&lt;synthèse!BE$14+0.1),1,0)</f>
        <v>0</v>
      </c>
      <c r="BF66" s="148">
        <f>IF(AND('BLOC PM'!$K56&gt;synthèse!BF$14,'BLOC PM'!$K56&lt;synthèse!BF$14+0.1),1,0)</f>
        <v>0</v>
      </c>
      <c r="BG66" s="148">
        <f>IF(AND('BLOC PM'!$K56&gt;synthèse!BG$14,'BLOC PM'!$K56&lt;synthèse!BG$14+0.1),1,0)</f>
        <v>0</v>
      </c>
      <c r="BH66" s="148">
        <f>IF(AND('BLOC PM'!$K56&gt;synthèse!BH$14,'BLOC PM'!$K56&lt;synthèse!BH$14+0.1),1,0)</f>
        <v>0</v>
      </c>
      <c r="BI66" s="148">
        <f>IF(AND('BLOC PM'!$K56&gt;synthèse!BI$14,'BLOC PM'!$K56&lt;synthèse!BI$14+0.1),1,0)</f>
        <v>0</v>
      </c>
      <c r="BJ66" s="148">
        <f>IF(AND('BLOC PM'!$K56&gt;synthèse!BJ$14,'BLOC PM'!$K56&lt;synthèse!BJ$14+0.1),1,0)</f>
        <v>0</v>
      </c>
      <c r="BK66" s="148">
        <f>IF(AND('BLOC PM'!$K56&gt;synthèse!BK$14,'BLOC PM'!$K56&lt;synthèse!BK$14+0.1),1,0)</f>
        <v>0</v>
      </c>
      <c r="BL66" s="148">
        <f>IF(AND('BLOC PM'!$K56&gt;synthèse!BL$14,'BLOC PM'!$K56&lt;synthèse!BL$14+0.1),1,0)</f>
        <v>0</v>
      </c>
      <c r="BM66" s="148">
        <f>IF(AND('BLOC PM'!$K56&gt;synthèse!BM$14,'BLOC PM'!$K56&lt;synthèse!BM$14+0.1),1,0)</f>
        <v>0</v>
      </c>
      <c r="BN66" s="148">
        <f>IF(AND('BLOC PM'!$K56&gt;synthèse!BN$14,'BLOC PM'!$K56&lt;synthèse!BN$14+0.1),1,0)</f>
        <v>0</v>
      </c>
      <c r="BO66" s="148">
        <f>IF(AND('BLOC PM'!$K56&gt;synthèse!BO$14,'BLOC PM'!$K56&lt;synthèse!BO$14+0.1),1,0)</f>
        <v>0</v>
      </c>
      <c r="BP66" s="148">
        <f>IF(AND('BLOC PM'!$K56&gt;synthèse!BP$14,'BLOC PM'!$K56&lt;synthèse!BP$14+0.1),1,0)</f>
        <v>0</v>
      </c>
      <c r="BQ66" s="148">
        <f>IF(AND('BLOC PM'!$K56&gt;synthèse!BQ$14,'BLOC PM'!$K56&lt;synthèse!BQ$14+0.1),1,0)</f>
        <v>0</v>
      </c>
      <c r="BR66" s="148">
        <f>IF(AND('BLOC PM'!$K56&gt;synthèse!BR$14,'BLOC PM'!$K56&lt;synthèse!BR$14+0.1),1,0)</f>
        <v>0</v>
      </c>
      <c r="BS66" s="148">
        <f>IF(AND('BLOC PM'!$K56&gt;synthèse!BS$14,'BLOC PM'!$K56&lt;synthèse!BS$14+0.1),1,0)</f>
        <v>0</v>
      </c>
      <c r="BT66" s="148">
        <f>IF(AND('BLOC PM'!$K56&gt;synthèse!BT$14,'BLOC PM'!$K56&lt;synthèse!BT$14+0.1),1,0)</f>
        <v>0</v>
      </c>
      <c r="BU66" s="148">
        <f>IF(AND('BLOC PM'!$K56&gt;synthèse!BU$14,'BLOC PM'!$K56&lt;synthèse!BU$14+0.1),1,0)</f>
        <v>0</v>
      </c>
      <c r="BV66" s="148">
        <f>IF(AND('BLOC PM'!$K56&gt;synthèse!BV$14,'BLOC PM'!$K56&lt;synthèse!BV$14+0.1),1,0)</f>
        <v>0</v>
      </c>
      <c r="BW66" s="148">
        <f>IF(AND('BLOC PM'!$K56&gt;synthèse!BW$14,'BLOC PM'!$K56&lt;synthèse!BW$14+0.1),1,0)</f>
        <v>0</v>
      </c>
      <c r="BX66" s="148">
        <f>IF(AND('BLOC PM'!$K56&gt;synthèse!BX$14,'BLOC PM'!$K56&lt;synthèse!BX$14+0.1),1,0)</f>
        <v>0</v>
      </c>
      <c r="BY66" s="148">
        <f>IF(AND('BLOC PM'!$K56&gt;synthèse!BY$14,'BLOC PM'!$K56&lt;synthèse!BY$14+0.1),1,0)</f>
        <v>0</v>
      </c>
      <c r="BZ66" s="148">
        <f>IF(AND('BLOC PM'!$K56&gt;synthèse!BZ$14,'BLOC PM'!$K56&lt;synthèse!BZ$14+0.1),1,0)</f>
        <v>0</v>
      </c>
      <c r="CA66" s="148">
        <f>IF(AND('BLOC PM'!$K56&gt;synthèse!CA$14,'BLOC PM'!$K56&lt;synthèse!CA$14+0.1),1,0)</f>
        <v>0</v>
      </c>
      <c r="CB66" s="148">
        <f>IF(AND('BLOC PM'!$K56&gt;synthèse!CB$14,'BLOC PM'!$K56&lt;synthèse!CB$14+0.1),1,0)</f>
        <v>0</v>
      </c>
      <c r="CC66" s="148">
        <f>IF(AND('BLOC PM'!$K56&gt;synthèse!CC$14,'BLOC PM'!$K56&lt;synthèse!CC$14+0.1),1,0)</f>
        <v>0</v>
      </c>
      <c r="CD66" s="148">
        <f>IF(AND('BLOC PM'!$K56&gt;synthèse!CD$14,'BLOC PM'!$K56&lt;synthèse!CD$14+0.1),1,0)</f>
        <v>0</v>
      </c>
      <c r="CE66" s="148">
        <f>IF(AND('BLOC PM'!$K56&gt;synthèse!CE$14,'BLOC PM'!$K56&lt;synthèse!CE$14+0.1),1,0)</f>
        <v>0</v>
      </c>
      <c r="CF66" s="148">
        <f>IF(AND('BLOC PM'!$K56&gt;synthèse!CF$14,'BLOC PM'!$K56&lt;synthèse!CF$14+0.1),1,0)</f>
        <v>0</v>
      </c>
      <c r="CG66" s="148">
        <f>IF(AND('BLOC PM'!$K56&gt;synthèse!CG$14,'BLOC PM'!$K56&lt;synthèse!CG$14+0.1),1,0)</f>
        <v>0</v>
      </c>
      <c r="CH66" s="148">
        <f>IF(AND('BLOC PM'!$K56&gt;synthèse!CH$14,'BLOC PM'!$K56&lt;synthèse!CH$14+0.1),1,0)</f>
        <v>0</v>
      </c>
      <c r="CI66" s="148">
        <f>IF(AND('BLOC PM'!$K56&gt;synthèse!CI$14,'BLOC PM'!$K56&lt;synthèse!CI$14+0.1),1,0)</f>
        <v>0</v>
      </c>
      <c r="CJ66" s="148">
        <f>IF(AND('BLOC PM'!$K56&gt;synthèse!CJ$14,'BLOC PM'!$K56&lt;synthèse!CJ$14+0.1),1,0)</f>
        <v>0</v>
      </c>
      <c r="CK66" s="148">
        <f>IF(AND('BLOC PM'!$K56&gt;synthèse!CK$14,'BLOC PM'!$K56&lt;synthèse!CK$14+0.1),1,0)</f>
        <v>0</v>
      </c>
      <c r="CM66" s="2">
        <f t="shared" si="66"/>
        <v>0</v>
      </c>
      <c r="CN66" s="2">
        <f t="shared" si="67"/>
        <v>0</v>
      </c>
      <c r="CO66" s="2">
        <f t="shared" si="68"/>
        <v>0</v>
      </c>
      <c r="CP66" s="2">
        <f t="shared" si="69"/>
        <v>0</v>
      </c>
      <c r="CQ66" s="2">
        <f t="shared" si="70"/>
        <v>0</v>
      </c>
      <c r="CR66" s="2">
        <f t="shared" si="71"/>
        <v>0</v>
      </c>
      <c r="CS66" s="2">
        <f t="shared" si="72"/>
        <v>0</v>
      </c>
      <c r="CT66" s="2">
        <f t="shared" si="73"/>
        <v>0</v>
      </c>
      <c r="CU66" s="2">
        <f t="shared" si="74"/>
        <v>0</v>
      </c>
      <c r="CV66" s="2">
        <f t="shared" si="75"/>
        <v>0</v>
      </c>
      <c r="CW66" s="2">
        <f t="shared" si="76"/>
        <v>0</v>
      </c>
      <c r="CX66" s="2">
        <f t="shared" si="77"/>
        <v>0</v>
      </c>
      <c r="CY66" s="2">
        <f t="shared" si="78"/>
        <v>0</v>
      </c>
      <c r="CZ66" s="2">
        <f t="shared" si="79"/>
        <v>0</v>
      </c>
      <c r="DA66" s="2">
        <f t="shared" si="80"/>
        <v>0</v>
      </c>
      <c r="DB66" s="2">
        <f t="shared" si="81"/>
        <v>0</v>
      </c>
      <c r="DC66" s="2">
        <f t="shared" si="82"/>
        <v>0</v>
      </c>
      <c r="DD66" s="2">
        <f t="shared" si="83"/>
        <v>0</v>
      </c>
      <c r="DE66" s="2">
        <f t="shared" si="84"/>
        <v>0</v>
      </c>
      <c r="DF66" s="2">
        <f t="shared" si="85"/>
        <v>0</v>
      </c>
      <c r="DG66" s="2">
        <f t="shared" si="86"/>
        <v>0</v>
      </c>
      <c r="DH66" s="2">
        <f t="shared" si="87"/>
        <v>0</v>
      </c>
      <c r="DI66" s="2">
        <f t="shared" si="88"/>
        <v>0</v>
      </c>
      <c r="DJ66" s="2">
        <f t="shared" si="89"/>
        <v>0</v>
      </c>
      <c r="DK66" s="2">
        <f t="shared" si="90"/>
        <v>0</v>
      </c>
      <c r="DL66" s="2">
        <f t="shared" si="91"/>
        <v>0</v>
      </c>
      <c r="DM66" s="2">
        <f t="shared" si="92"/>
        <v>0</v>
      </c>
      <c r="DN66" s="2">
        <f t="shared" si="93"/>
        <v>0</v>
      </c>
      <c r="DO66" s="2">
        <f t="shared" si="94"/>
        <v>0</v>
      </c>
      <c r="DP66" s="2">
        <f t="shared" si="95"/>
        <v>0</v>
      </c>
      <c r="DQ66" s="2">
        <f t="shared" si="96"/>
        <v>0</v>
      </c>
      <c r="DR66" s="2">
        <f t="shared" si="97"/>
        <v>0</v>
      </c>
      <c r="DS66" s="2">
        <f t="shared" si="98"/>
        <v>0</v>
      </c>
      <c r="DT66" s="2">
        <f t="shared" si="99"/>
        <v>0</v>
      </c>
      <c r="DU66" s="2">
        <f t="shared" si="100"/>
        <v>0</v>
      </c>
      <c r="DV66" s="2">
        <f t="shared" si="101"/>
        <v>0</v>
      </c>
      <c r="DW66" s="2">
        <f t="shared" si="102"/>
        <v>0</v>
      </c>
      <c r="DX66" s="2">
        <f t="shared" si="103"/>
        <v>0</v>
      </c>
      <c r="DY66" s="2">
        <f t="shared" si="104"/>
        <v>0</v>
      </c>
      <c r="DZ66" s="2">
        <f t="shared" si="105"/>
        <v>0</v>
      </c>
      <c r="EA66" s="2">
        <f t="shared" si="106"/>
        <v>0</v>
      </c>
      <c r="EB66" s="2">
        <f t="shared" si="107"/>
        <v>0</v>
      </c>
      <c r="EC66" s="2">
        <f t="shared" si="108"/>
        <v>0</v>
      </c>
      <c r="ED66" s="2">
        <f t="shared" si="109"/>
        <v>0</v>
      </c>
      <c r="EE66" s="2">
        <f t="shared" si="110"/>
        <v>0</v>
      </c>
      <c r="EF66" s="2">
        <f t="shared" si="111"/>
        <v>0</v>
      </c>
      <c r="EG66" s="2">
        <f t="shared" si="112"/>
        <v>0</v>
      </c>
      <c r="EH66" s="2">
        <f t="shared" si="122"/>
        <v>0</v>
      </c>
      <c r="EI66" s="2">
        <f t="shared" si="121"/>
        <v>0</v>
      </c>
      <c r="EJ66" s="2">
        <f t="shared" si="121"/>
        <v>0</v>
      </c>
      <c r="EK66" s="2">
        <f t="shared" si="121"/>
        <v>0</v>
      </c>
      <c r="EL66" s="2">
        <f t="shared" si="121"/>
        <v>0</v>
      </c>
      <c r="EM66" s="2">
        <f t="shared" si="121"/>
        <v>0</v>
      </c>
      <c r="EN66" s="2">
        <f t="shared" si="121"/>
        <v>0</v>
      </c>
      <c r="EO66" s="2">
        <f t="shared" si="121"/>
        <v>0</v>
      </c>
      <c r="EP66" s="2">
        <f t="shared" si="121"/>
        <v>0</v>
      </c>
      <c r="ES66" s="243"/>
      <c r="ET66" s="243"/>
      <c r="EU66" s="260"/>
      <c r="EV66" s="257"/>
      <c r="EW66" s="258"/>
      <c r="EX66" s="259"/>
      <c r="EY66" s="268"/>
      <c r="EZ66" s="7"/>
    </row>
    <row r="67" spans="1:156" ht="16.5" x14ac:dyDescent="0.25">
      <c r="A67" s="78" t="str">
        <f>CONCATENATE(FIXED(BA14,1)," - ",FIXED(BA14+0.1,1))</f>
        <v>1,9 - 2,0</v>
      </c>
      <c r="B67" s="126"/>
      <c r="C67" s="179" t="str">
        <f>IF(BA154&gt;0,BA155/BA154,"")</f>
        <v/>
      </c>
      <c r="D67" s="150" t="str">
        <f>IF(BA154&gt;0,BA154,"")</f>
        <v/>
      </c>
      <c r="E67" s="150">
        <f>IF(BA148&gt;0,BA151/BA148,"")</f>
        <v>3</v>
      </c>
      <c r="F67" s="179" t="str">
        <f>IF(DF149&gt;0,DF150/DF149,"")</f>
        <v/>
      </c>
      <c r="G67" s="150" t="str">
        <f>IF(DF149&gt;0,DF149,"")</f>
        <v/>
      </c>
      <c r="H67" s="79" t="str">
        <f>IF(DF154&gt;0,DF155/DF154,"")</f>
        <v/>
      </c>
      <c r="I67" s="150" t="str">
        <f>IF(DF154&gt;0,DF154,"")</f>
        <v/>
      </c>
      <c r="J67" s="109"/>
      <c r="K67" s="94"/>
      <c r="L67" s="66"/>
      <c r="M67" s="9" t="str">
        <f>IF('BLOC PM'!A57&lt;&gt;"",'BLOC PM'!A57,"")</f>
        <v/>
      </c>
      <c r="N67" s="9">
        <f>IF(AND('BLOC PM'!A57&lt;&gt;"",'BLOC PM'!N57&lt;&gt;"*Non mis en vente"),1,0)</f>
        <v>0</v>
      </c>
      <c r="O67" s="9">
        <f>IF(OR('BLOC PM'!E57="CR",'BLOC PM'!E57="CE"),1,0)</f>
        <v>0</v>
      </c>
      <c r="P67" s="9">
        <f>IF(AND('BLOC PM'!N57&lt;&gt;"*RETIRE",'BLOC PM'!N57&lt;&gt;"*PAS D'OFFRE",'BLOC PM'!N57&lt;&gt;""),1,0)</f>
        <v>0</v>
      </c>
      <c r="Q67" s="10">
        <f>'BLOC PM'!I57</f>
        <v>0</v>
      </c>
      <c r="R67" s="10">
        <f t="shared" si="117"/>
        <v>0</v>
      </c>
      <c r="S67" s="10">
        <f>'BLOC PM'!L57</f>
        <v>0</v>
      </c>
      <c r="T67" s="10">
        <f t="shared" si="118"/>
        <v>0</v>
      </c>
      <c r="U67" s="10">
        <f>'BLOC PM'!O57</f>
        <v>0</v>
      </c>
      <c r="V67" s="10">
        <f t="shared" si="119"/>
        <v>0</v>
      </c>
      <c r="W67" s="10">
        <f>'BLOC PM'!B57</f>
        <v>0</v>
      </c>
      <c r="X67" s="7"/>
      <c r="Y67" s="2">
        <f>+'UP PM'!A58</f>
        <v>0</v>
      </c>
      <c r="Z67" s="2">
        <f>IF(AND('UP PM'!A58&lt;&gt;"",'UP PM'!N58&lt;&gt;"*Non mis en vente"),1,0)</f>
        <v>0</v>
      </c>
      <c r="AA67" s="2">
        <f>IF(AND('UP PM'!N58&lt;&gt;"*RETIRE",'UP PM'!N58&lt;&gt;"*PAS D'OFFRE",'UP PM'!N58&lt;&gt;""),1,0)</f>
        <v>0</v>
      </c>
      <c r="AB67" s="10">
        <f>+'UP PM'!G58</f>
        <v>0</v>
      </c>
      <c r="AC67" s="2">
        <f t="shared" si="5"/>
        <v>0</v>
      </c>
      <c r="AD67" s="2">
        <f>'UP PM'!B58</f>
        <v>0</v>
      </c>
      <c r="AE67" s="7"/>
      <c r="AF67" s="154"/>
      <c r="AG67" s="9" t="str">
        <f>IF('BLOC PM'!A57&lt;&gt;"",'BLOC PM'!A57,"")</f>
        <v/>
      </c>
      <c r="AH67" s="148">
        <f>IF(AND('BLOC PM'!$K57&gt;synthèse!AH$14,'BLOC PM'!$K57&lt;synthèse!AH$14+0.1),1,0)</f>
        <v>0</v>
      </c>
      <c r="AI67" s="148">
        <f>IF(AND('BLOC PM'!$K57&gt;synthèse!AI$14,'BLOC PM'!$K57&lt;synthèse!AI$14+0.1),1,0)</f>
        <v>0</v>
      </c>
      <c r="AJ67" s="148">
        <f>IF(AND('BLOC PM'!$K57&gt;synthèse!AJ$14,'BLOC PM'!$K57&lt;synthèse!AJ$14+0.1),1,0)</f>
        <v>0</v>
      </c>
      <c r="AK67" s="148">
        <f>IF(AND('BLOC PM'!$K57&gt;synthèse!AK$14,'BLOC PM'!$K57&lt;synthèse!AK$14+0.1),1,0)</f>
        <v>0</v>
      </c>
      <c r="AL67" s="148">
        <f>IF(AND('BLOC PM'!$K57&gt;synthèse!AL$14,'BLOC PM'!$K57&lt;synthèse!AL$14+0.1),1,0)</f>
        <v>0</v>
      </c>
      <c r="AM67" s="148">
        <f>IF(AND('BLOC PM'!$K57&gt;synthèse!AM$14,'BLOC PM'!$K57&lt;synthèse!AM$14+0.1),1,0)</f>
        <v>0</v>
      </c>
      <c r="AN67" s="148">
        <f>IF(AND('BLOC PM'!$K57&gt;synthèse!AN$14,'BLOC PM'!$K57&lt;synthèse!AN$14+0.1),1,0)</f>
        <v>0</v>
      </c>
      <c r="AO67" s="148">
        <f>IF(AND('BLOC PM'!$K57&gt;synthèse!AO$14,'BLOC PM'!$K57&lt;synthèse!AO$14+0.1),1,0)</f>
        <v>0</v>
      </c>
      <c r="AP67" s="148">
        <f>IF(AND('BLOC PM'!$K57&gt;synthèse!AP$14,'BLOC PM'!$K57&lt;synthèse!AP$14+0.1),1,0)</f>
        <v>0</v>
      </c>
      <c r="AQ67" s="148">
        <f>IF(AND('BLOC PM'!$K57&gt;synthèse!AQ$14,'BLOC PM'!$K57&lt;synthèse!AQ$14+0.1),1,0)</f>
        <v>0</v>
      </c>
      <c r="AR67" s="148">
        <f>IF(AND('BLOC PM'!$K57&gt;synthèse!AR$14,'BLOC PM'!$K57&lt;synthèse!AR$14+0.1),1,0)</f>
        <v>0</v>
      </c>
      <c r="AS67" s="148">
        <f>IF(AND('BLOC PM'!$K57&gt;synthèse!AS$14,'BLOC PM'!$K57&lt;synthèse!AS$14+0.1),1,0)</f>
        <v>0</v>
      </c>
      <c r="AT67" s="148">
        <f>IF(AND('BLOC PM'!$K57&gt;synthèse!AT$14,'BLOC PM'!$K57&lt;synthèse!AT$14+0.1),1,0)</f>
        <v>0</v>
      </c>
      <c r="AU67" s="148">
        <f>IF(AND('BLOC PM'!$K57&gt;synthèse!AU$14,'BLOC PM'!$K57&lt;synthèse!AU$14+0.1),1,0)</f>
        <v>0</v>
      </c>
      <c r="AV67" s="148">
        <f>IF(AND('BLOC PM'!$K57&gt;synthèse!AV$14,'BLOC PM'!$K57&lt;synthèse!AV$14+0.1),1,0)</f>
        <v>0</v>
      </c>
      <c r="AW67" s="148">
        <f>IF(AND('BLOC PM'!$K57&gt;synthèse!AW$14,'BLOC PM'!$K57&lt;synthèse!AW$14+0.1),1,0)</f>
        <v>0</v>
      </c>
      <c r="AX67" s="148">
        <f>IF(AND('BLOC PM'!$K57&gt;synthèse!AX$14,'BLOC PM'!$K57&lt;synthèse!AX$14+0.1),1,0)</f>
        <v>0</v>
      </c>
      <c r="AY67" s="148">
        <f>IF(AND('BLOC PM'!$K57&gt;synthèse!AY$14,'BLOC PM'!$K57&lt;synthèse!AY$14+0.1),1,0)</f>
        <v>0</v>
      </c>
      <c r="AZ67" s="148">
        <f>IF(AND('BLOC PM'!$K57&gt;synthèse!AZ$14,'BLOC PM'!$K57&lt;synthèse!AZ$14+0.1),1,0)</f>
        <v>0</v>
      </c>
      <c r="BA67" s="148">
        <f>IF(AND('BLOC PM'!$K57&gt;synthèse!BA$14,'BLOC PM'!$K57&lt;synthèse!BA$14+0.1),1,0)</f>
        <v>0</v>
      </c>
      <c r="BB67" s="148">
        <f>IF(AND('BLOC PM'!$K57&gt;synthèse!BB$14,'BLOC PM'!$K57&lt;synthèse!BB$14+0.1),1,0)</f>
        <v>0</v>
      </c>
      <c r="BC67" s="148">
        <f>IF(AND('BLOC PM'!$K57&gt;synthèse!BC$14,'BLOC PM'!$K57&lt;synthèse!BC$14+0.1),1,0)</f>
        <v>0</v>
      </c>
      <c r="BD67" s="148">
        <f>IF(AND('BLOC PM'!$K57&gt;synthèse!BD$14,'BLOC PM'!$K57&lt;synthèse!BD$14+0.1),1,0)</f>
        <v>0</v>
      </c>
      <c r="BE67" s="148">
        <f>IF(AND('BLOC PM'!$K57&gt;synthèse!BE$14,'BLOC PM'!$K57&lt;synthèse!BE$14+0.1),1,0)</f>
        <v>0</v>
      </c>
      <c r="BF67" s="148">
        <f>IF(AND('BLOC PM'!$K57&gt;synthèse!BF$14,'BLOC PM'!$K57&lt;synthèse!BF$14+0.1),1,0)</f>
        <v>0</v>
      </c>
      <c r="BG67" s="148">
        <f>IF(AND('BLOC PM'!$K57&gt;synthèse!BG$14,'BLOC PM'!$K57&lt;synthèse!BG$14+0.1),1,0)</f>
        <v>0</v>
      </c>
      <c r="BH67" s="148">
        <f>IF(AND('BLOC PM'!$K57&gt;synthèse!BH$14,'BLOC PM'!$K57&lt;synthèse!BH$14+0.1),1,0)</f>
        <v>0</v>
      </c>
      <c r="BI67" s="148">
        <f>IF(AND('BLOC PM'!$K57&gt;synthèse!BI$14,'BLOC PM'!$K57&lt;synthèse!BI$14+0.1),1,0)</f>
        <v>0</v>
      </c>
      <c r="BJ67" s="148">
        <f>IF(AND('BLOC PM'!$K57&gt;synthèse!BJ$14,'BLOC PM'!$K57&lt;synthèse!BJ$14+0.1),1,0)</f>
        <v>0</v>
      </c>
      <c r="BK67" s="148">
        <f>IF(AND('BLOC PM'!$K57&gt;synthèse!BK$14,'BLOC PM'!$K57&lt;synthèse!BK$14+0.1),1,0)</f>
        <v>0</v>
      </c>
      <c r="BL67" s="148">
        <f>IF(AND('BLOC PM'!$K57&gt;synthèse!BL$14,'BLOC PM'!$K57&lt;synthèse!BL$14+0.1),1,0)</f>
        <v>0</v>
      </c>
      <c r="BM67" s="148">
        <f>IF(AND('BLOC PM'!$K57&gt;synthèse!BM$14,'BLOC PM'!$K57&lt;synthèse!BM$14+0.1),1,0)</f>
        <v>0</v>
      </c>
      <c r="BN67" s="148">
        <f>IF(AND('BLOC PM'!$K57&gt;synthèse!BN$14,'BLOC PM'!$K57&lt;synthèse!BN$14+0.1),1,0)</f>
        <v>0</v>
      </c>
      <c r="BO67" s="148">
        <f>IF(AND('BLOC PM'!$K57&gt;synthèse!BO$14,'BLOC PM'!$K57&lt;synthèse!BO$14+0.1),1,0)</f>
        <v>0</v>
      </c>
      <c r="BP67" s="148">
        <f>IF(AND('BLOC PM'!$K57&gt;synthèse!BP$14,'BLOC PM'!$K57&lt;synthèse!BP$14+0.1),1,0)</f>
        <v>0</v>
      </c>
      <c r="BQ67" s="148">
        <f>IF(AND('BLOC PM'!$K57&gt;synthèse!BQ$14,'BLOC PM'!$K57&lt;synthèse!BQ$14+0.1),1,0)</f>
        <v>0</v>
      </c>
      <c r="BR67" s="148">
        <f>IF(AND('BLOC PM'!$K57&gt;synthèse!BR$14,'BLOC PM'!$K57&lt;synthèse!BR$14+0.1),1,0)</f>
        <v>0</v>
      </c>
      <c r="BS67" s="148">
        <f>IF(AND('BLOC PM'!$K57&gt;synthèse!BS$14,'BLOC PM'!$K57&lt;synthèse!BS$14+0.1),1,0)</f>
        <v>0</v>
      </c>
      <c r="BT67" s="148">
        <f>IF(AND('BLOC PM'!$K57&gt;synthèse!BT$14,'BLOC PM'!$K57&lt;synthèse!BT$14+0.1),1,0)</f>
        <v>0</v>
      </c>
      <c r="BU67" s="148">
        <f>IF(AND('BLOC PM'!$K57&gt;synthèse!BU$14,'BLOC PM'!$K57&lt;synthèse!BU$14+0.1),1,0)</f>
        <v>0</v>
      </c>
      <c r="BV67" s="148">
        <f>IF(AND('BLOC PM'!$K57&gt;synthèse!BV$14,'BLOC PM'!$K57&lt;synthèse!BV$14+0.1),1,0)</f>
        <v>0</v>
      </c>
      <c r="BW67" s="148">
        <f>IF(AND('BLOC PM'!$K57&gt;synthèse!BW$14,'BLOC PM'!$K57&lt;synthèse!BW$14+0.1),1,0)</f>
        <v>0</v>
      </c>
      <c r="BX67" s="148">
        <f>IF(AND('BLOC PM'!$K57&gt;synthèse!BX$14,'BLOC PM'!$K57&lt;synthèse!BX$14+0.1),1,0)</f>
        <v>0</v>
      </c>
      <c r="BY67" s="148">
        <f>IF(AND('BLOC PM'!$K57&gt;synthèse!BY$14,'BLOC PM'!$K57&lt;synthèse!BY$14+0.1),1,0)</f>
        <v>0</v>
      </c>
      <c r="BZ67" s="148">
        <f>IF(AND('BLOC PM'!$K57&gt;synthèse!BZ$14,'BLOC PM'!$K57&lt;synthèse!BZ$14+0.1),1,0)</f>
        <v>0</v>
      </c>
      <c r="CA67" s="148">
        <f>IF(AND('BLOC PM'!$K57&gt;synthèse!CA$14,'BLOC PM'!$K57&lt;synthèse!CA$14+0.1),1,0)</f>
        <v>0</v>
      </c>
      <c r="CB67" s="148">
        <f>IF(AND('BLOC PM'!$K57&gt;synthèse!CB$14,'BLOC PM'!$K57&lt;synthèse!CB$14+0.1),1,0)</f>
        <v>0</v>
      </c>
      <c r="CC67" s="148">
        <f>IF(AND('BLOC PM'!$K57&gt;synthèse!CC$14,'BLOC PM'!$K57&lt;synthèse!CC$14+0.1),1,0)</f>
        <v>0</v>
      </c>
      <c r="CD67" s="148">
        <f>IF(AND('BLOC PM'!$K57&gt;synthèse!CD$14,'BLOC PM'!$K57&lt;synthèse!CD$14+0.1),1,0)</f>
        <v>0</v>
      </c>
      <c r="CE67" s="148">
        <f>IF(AND('BLOC PM'!$K57&gt;synthèse!CE$14,'BLOC PM'!$K57&lt;synthèse!CE$14+0.1),1,0)</f>
        <v>0</v>
      </c>
      <c r="CF67" s="148">
        <f>IF(AND('BLOC PM'!$K57&gt;synthèse!CF$14,'BLOC PM'!$K57&lt;synthèse!CF$14+0.1),1,0)</f>
        <v>0</v>
      </c>
      <c r="CG67" s="148">
        <f>IF(AND('BLOC PM'!$K57&gt;synthèse!CG$14,'BLOC PM'!$K57&lt;synthèse!CG$14+0.1),1,0)</f>
        <v>0</v>
      </c>
      <c r="CH67" s="148">
        <f>IF(AND('BLOC PM'!$K57&gt;synthèse!CH$14,'BLOC PM'!$K57&lt;synthèse!CH$14+0.1),1,0)</f>
        <v>0</v>
      </c>
      <c r="CI67" s="148">
        <f>IF(AND('BLOC PM'!$K57&gt;synthèse!CI$14,'BLOC PM'!$K57&lt;synthèse!CI$14+0.1),1,0)</f>
        <v>0</v>
      </c>
      <c r="CJ67" s="148">
        <f>IF(AND('BLOC PM'!$K57&gt;synthèse!CJ$14,'BLOC PM'!$K57&lt;synthèse!CJ$14+0.1),1,0)</f>
        <v>0</v>
      </c>
      <c r="CK67" s="148">
        <f>IF(AND('BLOC PM'!$K57&gt;synthèse!CK$14,'BLOC PM'!$K57&lt;synthèse!CK$14+0.1),1,0)</f>
        <v>0</v>
      </c>
      <c r="CM67" s="2">
        <f t="shared" si="66"/>
        <v>0</v>
      </c>
      <c r="CN67" s="2">
        <f t="shared" si="67"/>
        <v>0</v>
      </c>
      <c r="CO67" s="2">
        <f t="shared" si="68"/>
        <v>0</v>
      </c>
      <c r="CP67" s="2">
        <f t="shared" si="69"/>
        <v>0</v>
      </c>
      <c r="CQ67" s="2">
        <f t="shared" si="70"/>
        <v>0</v>
      </c>
      <c r="CR67" s="2">
        <f t="shared" si="71"/>
        <v>0</v>
      </c>
      <c r="CS67" s="2">
        <f t="shared" si="72"/>
        <v>0</v>
      </c>
      <c r="CT67" s="2">
        <f t="shared" si="73"/>
        <v>0</v>
      </c>
      <c r="CU67" s="2">
        <f t="shared" si="74"/>
        <v>0</v>
      </c>
      <c r="CV67" s="2">
        <f t="shared" si="75"/>
        <v>0</v>
      </c>
      <c r="CW67" s="2">
        <f t="shared" si="76"/>
        <v>0</v>
      </c>
      <c r="CX67" s="2">
        <f t="shared" si="77"/>
        <v>0</v>
      </c>
      <c r="CY67" s="2">
        <f t="shared" si="78"/>
        <v>0</v>
      </c>
      <c r="CZ67" s="2">
        <f t="shared" si="79"/>
        <v>0</v>
      </c>
      <c r="DA67" s="2">
        <f t="shared" si="80"/>
        <v>0</v>
      </c>
      <c r="DB67" s="2">
        <f t="shared" si="81"/>
        <v>0</v>
      </c>
      <c r="DC67" s="2">
        <f t="shared" si="82"/>
        <v>0</v>
      </c>
      <c r="DD67" s="2">
        <f t="shared" si="83"/>
        <v>0</v>
      </c>
      <c r="DE67" s="2">
        <f t="shared" si="84"/>
        <v>0</v>
      </c>
      <c r="DF67" s="2">
        <f t="shared" si="85"/>
        <v>0</v>
      </c>
      <c r="DG67" s="2">
        <f t="shared" si="86"/>
        <v>0</v>
      </c>
      <c r="DH67" s="2">
        <f t="shared" si="87"/>
        <v>0</v>
      </c>
      <c r="DI67" s="2">
        <f t="shared" si="88"/>
        <v>0</v>
      </c>
      <c r="DJ67" s="2">
        <f t="shared" si="89"/>
        <v>0</v>
      </c>
      <c r="DK67" s="2">
        <f t="shared" si="90"/>
        <v>0</v>
      </c>
      <c r="DL67" s="2">
        <f t="shared" si="91"/>
        <v>0</v>
      </c>
      <c r="DM67" s="2">
        <f t="shared" si="92"/>
        <v>0</v>
      </c>
      <c r="DN67" s="2">
        <f t="shared" si="93"/>
        <v>0</v>
      </c>
      <c r="DO67" s="2">
        <f t="shared" si="94"/>
        <v>0</v>
      </c>
      <c r="DP67" s="2">
        <f t="shared" si="95"/>
        <v>0</v>
      </c>
      <c r="DQ67" s="2">
        <f t="shared" si="96"/>
        <v>0</v>
      </c>
      <c r="DR67" s="2">
        <f t="shared" si="97"/>
        <v>0</v>
      </c>
      <c r="DS67" s="2">
        <f t="shared" si="98"/>
        <v>0</v>
      </c>
      <c r="DT67" s="2">
        <f t="shared" si="99"/>
        <v>0</v>
      </c>
      <c r="DU67" s="2">
        <f t="shared" si="100"/>
        <v>0</v>
      </c>
      <c r="DV67" s="2">
        <f t="shared" si="101"/>
        <v>0</v>
      </c>
      <c r="DW67" s="2">
        <f t="shared" si="102"/>
        <v>0</v>
      </c>
      <c r="DX67" s="2">
        <f t="shared" si="103"/>
        <v>0</v>
      </c>
      <c r="DY67" s="2">
        <f t="shared" si="104"/>
        <v>0</v>
      </c>
      <c r="DZ67" s="2">
        <f t="shared" si="105"/>
        <v>0</v>
      </c>
      <c r="EA67" s="2">
        <f t="shared" si="106"/>
        <v>0</v>
      </c>
      <c r="EB67" s="2">
        <f t="shared" si="107"/>
        <v>0</v>
      </c>
      <c r="EC67" s="2">
        <f t="shared" si="108"/>
        <v>0</v>
      </c>
      <c r="ED67" s="2">
        <f t="shared" si="109"/>
        <v>0</v>
      </c>
      <c r="EE67" s="2">
        <f t="shared" si="110"/>
        <v>0</v>
      </c>
      <c r="EF67" s="2">
        <f t="shared" si="111"/>
        <v>0</v>
      </c>
      <c r="EG67" s="2">
        <f t="shared" si="112"/>
        <v>0</v>
      </c>
      <c r="EH67" s="2">
        <f t="shared" si="122"/>
        <v>0</v>
      </c>
      <c r="EI67" s="2">
        <f t="shared" si="121"/>
        <v>0</v>
      </c>
      <c r="EJ67" s="2">
        <f t="shared" si="121"/>
        <v>0</v>
      </c>
      <c r="EK67" s="2">
        <f t="shared" si="121"/>
        <v>0</v>
      </c>
      <c r="EL67" s="2">
        <f t="shared" si="121"/>
        <v>0</v>
      </c>
      <c r="EM67" s="2">
        <f t="shared" si="121"/>
        <v>0</v>
      </c>
      <c r="EN67" s="2">
        <f t="shared" si="121"/>
        <v>0</v>
      </c>
      <c r="EO67" s="2">
        <f t="shared" si="121"/>
        <v>0</v>
      </c>
      <c r="EP67" s="2">
        <f t="shared" si="121"/>
        <v>0</v>
      </c>
      <c r="ES67" s="243"/>
      <c r="ET67" s="243"/>
      <c r="EU67" s="260"/>
      <c r="EV67" s="257"/>
      <c r="EW67" s="258"/>
      <c r="EX67" s="259"/>
      <c r="EY67" s="268"/>
      <c r="EZ67" s="7"/>
    </row>
    <row r="68" spans="1:156" ht="16.5" x14ac:dyDescent="0.25">
      <c r="A68" s="78" t="str">
        <f>CONCATENATE(FIXED(BB14,1)," - ",FIXED(BB14+0.1,1))</f>
        <v>2,0 - 2,1</v>
      </c>
      <c r="B68" s="126"/>
      <c r="C68" s="179" t="str">
        <f>IF(BB154&gt;0,BB155/BB154,"")</f>
        <v/>
      </c>
      <c r="D68" s="150" t="str">
        <f>IF(BB154&gt;0,BB154,"")</f>
        <v/>
      </c>
      <c r="E68" s="150">
        <f>IF(BB148&gt;0,BB151/BB148,"")</f>
        <v>3</v>
      </c>
      <c r="F68" s="179" t="str">
        <f>IF(DG149&gt;0,DG150/DG149,"")</f>
        <v/>
      </c>
      <c r="G68" s="150" t="str">
        <f>IF(DG149&gt;0,DG149,"")</f>
        <v/>
      </c>
      <c r="H68" s="79" t="str">
        <f>IF(DG154&gt;0,DG155/DG154,"")</f>
        <v/>
      </c>
      <c r="I68" s="150" t="str">
        <f>IF(DG154&gt;0,DG154,"")</f>
        <v/>
      </c>
      <c r="J68" s="109"/>
      <c r="K68" s="94"/>
      <c r="L68" s="66"/>
      <c r="M68" s="9" t="str">
        <f>IF('BLOC PM'!A58&lt;&gt;"",'BLOC PM'!A58,"")</f>
        <v/>
      </c>
      <c r="N68" s="9">
        <f>IF(AND('BLOC PM'!A58&lt;&gt;"",'BLOC PM'!N58&lt;&gt;"*Non mis en vente"),1,0)</f>
        <v>0</v>
      </c>
      <c r="O68" s="9">
        <f>IF(OR('BLOC PM'!E58="CR",'BLOC PM'!E58="CE"),1,0)</f>
        <v>0</v>
      </c>
      <c r="P68" s="9">
        <f>IF(AND('BLOC PM'!N58&lt;&gt;"*RETIRE",'BLOC PM'!N58&lt;&gt;"*PAS D'OFFRE",'BLOC PM'!N58&lt;&gt;""),1,0)</f>
        <v>0</v>
      </c>
      <c r="Q68" s="10">
        <f>'BLOC PM'!I58</f>
        <v>0</v>
      </c>
      <c r="R68" s="10">
        <f t="shared" si="117"/>
        <v>0</v>
      </c>
      <c r="S68" s="10">
        <f>'BLOC PM'!L58</f>
        <v>0</v>
      </c>
      <c r="T68" s="10">
        <f t="shared" si="118"/>
        <v>0</v>
      </c>
      <c r="U68" s="10">
        <f>'BLOC PM'!O58</f>
        <v>0</v>
      </c>
      <c r="V68" s="10">
        <f t="shared" si="119"/>
        <v>0</v>
      </c>
      <c r="W68" s="10">
        <f>'BLOC PM'!B58</f>
        <v>0</v>
      </c>
      <c r="X68" s="7"/>
      <c r="Y68" s="2">
        <f>+'UP PM'!A59</f>
        <v>0</v>
      </c>
      <c r="Z68" s="2">
        <f>IF(AND('UP PM'!A59&lt;&gt;"",'UP PM'!N59&lt;&gt;"*Non mis en vente"),1,0)</f>
        <v>0</v>
      </c>
      <c r="AA68" s="2">
        <f>IF(AND('UP PM'!N59&lt;&gt;"*RETIRE",'UP PM'!N59&lt;&gt;"*PAS D'OFFRE",'UP PM'!N59&lt;&gt;""),1,0)</f>
        <v>0</v>
      </c>
      <c r="AB68" s="10">
        <f>+'UP PM'!G59</f>
        <v>0</v>
      </c>
      <c r="AC68" s="2">
        <f t="shared" si="5"/>
        <v>0</v>
      </c>
      <c r="AD68" s="2">
        <f>'UP PM'!B59</f>
        <v>0</v>
      </c>
      <c r="AE68" s="7"/>
      <c r="AF68" s="154"/>
      <c r="AG68" s="9" t="str">
        <f>IF('BLOC PM'!A58&lt;&gt;"",'BLOC PM'!A58,"")</f>
        <v/>
      </c>
      <c r="AH68" s="148">
        <f>IF(AND('BLOC PM'!$K58&gt;synthèse!AH$14,'BLOC PM'!$K58&lt;synthèse!AH$14+0.1),1,0)</f>
        <v>0</v>
      </c>
      <c r="AI68" s="148">
        <f>IF(AND('BLOC PM'!$K58&gt;synthèse!AI$14,'BLOC PM'!$K58&lt;synthèse!AI$14+0.1),1,0)</f>
        <v>0</v>
      </c>
      <c r="AJ68" s="148">
        <f>IF(AND('BLOC PM'!$K58&gt;synthèse!AJ$14,'BLOC PM'!$K58&lt;synthèse!AJ$14+0.1),1,0)</f>
        <v>0</v>
      </c>
      <c r="AK68" s="148">
        <f>IF(AND('BLOC PM'!$K58&gt;synthèse!AK$14,'BLOC PM'!$K58&lt;synthèse!AK$14+0.1),1,0)</f>
        <v>0</v>
      </c>
      <c r="AL68" s="148">
        <f>IF(AND('BLOC PM'!$K58&gt;synthèse!AL$14,'BLOC PM'!$K58&lt;synthèse!AL$14+0.1),1,0)</f>
        <v>0</v>
      </c>
      <c r="AM68" s="148">
        <f>IF(AND('BLOC PM'!$K58&gt;synthèse!AM$14,'BLOC PM'!$K58&lt;synthèse!AM$14+0.1),1,0)</f>
        <v>0</v>
      </c>
      <c r="AN68" s="148">
        <f>IF(AND('BLOC PM'!$K58&gt;synthèse!AN$14,'BLOC PM'!$K58&lt;synthèse!AN$14+0.1),1,0)</f>
        <v>0</v>
      </c>
      <c r="AO68" s="148">
        <f>IF(AND('BLOC PM'!$K58&gt;synthèse!AO$14,'BLOC PM'!$K58&lt;synthèse!AO$14+0.1),1,0)</f>
        <v>0</v>
      </c>
      <c r="AP68" s="148">
        <f>IF(AND('BLOC PM'!$K58&gt;synthèse!AP$14,'BLOC PM'!$K58&lt;synthèse!AP$14+0.1),1,0)</f>
        <v>0</v>
      </c>
      <c r="AQ68" s="148">
        <f>IF(AND('BLOC PM'!$K58&gt;synthèse!AQ$14,'BLOC PM'!$K58&lt;synthèse!AQ$14+0.1),1,0)</f>
        <v>0</v>
      </c>
      <c r="AR68" s="148">
        <f>IF(AND('BLOC PM'!$K58&gt;synthèse!AR$14,'BLOC PM'!$K58&lt;synthèse!AR$14+0.1),1,0)</f>
        <v>0</v>
      </c>
      <c r="AS68" s="148">
        <f>IF(AND('BLOC PM'!$K58&gt;synthèse!AS$14,'BLOC PM'!$K58&lt;synthèse!AS$14+0.1),1,0)</f>
        <v>0</v>
      </c>
      <c r="AT68" s="148">
        <f>IF(AND('BLOC PM'!$K58&gt;synthèse!AT$14,'BLOC PM'!$K58&lt;synthèse!AT$14+0.1),1,0)</f>
        <v>0</v>
      </c>
      <c r="AU68" s="148">
        <f>IF(AND('BLOC PM'!$K58&gt;synthèse!AU$14,'BLOC PM'!$K58&lt;synthèse!AU$14+0.1),1,0)</f>
        <v>0</v>
      </c>
      <c r="AV68" s="148">
        <f>IF(AND('BLOC PM'!$K58&gt;synthèse!AV$14,'BLOC PM'!$K58&lt;synthèse!AV$14+0.1),1,0)</f>
        <v>0</v>
      </c>
      <c r="AW68" s="148">
        <f>IF(AND('BLOC PM'!$K58&gt;synthèse!AW$14,'BLOC PM'!$K58&lt;synthèse!AW$14+0.1),1,0)</f>
        <v>0</v>
      </c>
      <c r="AX68" s="148">
        <f>IF(AND('BLOC PM'!$K58&gt;synthèse!AX$14,'BLOC PM'!$K58&lt;synthèse!AX$14+0.1),1,0)</f>
        <v>0</v>
      </c>
      <c r="AY68" s="148">
        <f>IF(AND('BLOC PM'!$K58&gt;synthèse!AY$14,'BLOC PM'!$K58&lt;synthèse!AY$14+0.1),1,0)</f>
        <v>0</v>
      </c>
      <c r="AZ68" s="148">
        <f>IF(AND('BLOC PM'!$K58&gt;synthèse!AZ$14,'BLOC PM'!$K58&lt;synthèse!AZ$14+0.1),1,0)</f>
        <v>0</v>
      </c>
      <c r="BA68" s="148">
        <f>IF(AND('BLOC PM'!$K58&gt;synthèse!BA$14,'BLOC PM'!$K58&lt;synthèse!BA$14+0.1),1,0)</f>
        <v>0</v>
      </c>
      <c r="BB68" s="148">
        <f>IF(AND('BLOC PM'!$K58&gt;synthèse!BB$14,'BLOC PM'!$K58&lt;synthèse!BB$14+0.1),1,0)</f>
        <v>0</v>
      </c>
      <c r="BC68" s="148">
        <f>IF(AND('BLOC PM'!$K58&gt;synthèse!BC$14,'BLOC PM'!$K58&lt;synthèse!BC$14+0.1),1,0)</f>
        <v>0</v>
      </c>
      <c r="BD68" s="148">
        <f>IF(AND('BLOC PM'!$K58&gt;synthèse!BD$14,'BLOC PM'!$K58&lt;synthèse!BD$14+0.1),1,0)</f>
        <v>0</v>
      </c>
      <c r="BE68" s="148">
        <f>IF(AND('BLOC PM'!$K58&gt;synthèse!BE$14,'BLOC PM'!$K58&lt;synthèse!BE$14+0.1),1,0)</f>
        <v>0</v>
      </c>
      <c r="BF68" s="148">
        <f>IF(AND('BLOC PM'!$K58&gt;synthèse!BF$14,'BLOC PM'!$K58&lt;synthèse!BF$14+0.1),1,0)</f>
        <v>0</v>
      </c>
      <c r="BG68" s="148">
        <f>IF(AND('BLOC PM'!$K58&gt;synthèse!BG$14,'BLOC PM'!$K58&lt;synthèse!BG$14+0.1),1,0)</f>
        <v>0</v>
      </c>
      <c r="BH68" s="148">
        <f>IF(AND('BLOC PM'!$K58&gt;synthèse!BH$14,'BLOC PM'!$K58&lt;synthèse!BH$14+0.1),1,0)</f>
        <v>0</v>
      </c>
      <c r="BI68" s="148">
        <f>IF(AND('BLOC PM'!$K58&gt;synthèse!BI$14,'BLOC PM'!$K58&lt;synthèse!BI$14+0.1),1,0)</f>
        <v>0</v>
      </c>
      <c r="BJ68" s="148">
        <f>IF(AND('BLOC PM'!$K58&gt;synthèse!BJ$14,'BLOC PM'!$K58&lt;synthèse!BJ$14+0.1),1,0)</f>
        <v>0</v>
      </c>
      <c r="BK68" s="148">
        <f>IF(AND('BLOC PM'!$K58&gt;synthèse!BK$14,'BLOC PM'!$K58&lt;synthèse!BK$14+0.1),1,0)</f>
        <v>0</v>
      </c>
      <c r="BL68" s="148">
        <f>IF(AND('BLOC PM'!$K58&gt;synthèse!BL$14,'BLOC PM'!$K58&lt;synthèse!BL$14+0.1),1,0)</f>
        <v>0</v>
      </c>
      <c r="BM68" s="148">
        <f>IF(AND('BLOC PM'!$K58&gt;synthèse!BM$14,'BLOC PM'!$K58&lt;synthèse!BM$14+0.1),1,0)</f>
        <v>0</v>
      </c>
      <c r="BN68" s="148">
        <f>IF(AND('BLOC PM'!$K58&gt;synthèse!BN$14,'BLOC PM'!$K58&lt;synthèse!BN$14+0.1),1,0)</f>
        <v>0</v>
      </c>
      <c r="BO68" s="148">
        <f>IF(AND('BLOC PM'!$K58&gt;synthèse!BO$14,'BLOC PM'!$K58&lt;synthèse!BO$14+0.1),1,0)</f>
        <v>0</v>
      </c>
      <c r="BP68" s="148">
        <f>IF(AND('BLOC PM'!$K58&gt;synthèse!BP$14,'BLOC PM'!$K58&lt;synthèse!BP$14+0.1),1,0)</f>
        <v>0</v>
      </c>
      <c r="BQ68" s="148">
        <f>IF(AND('BLOC PM'!$K58&gt;synthèse!BQ$14,'BLOC PM'!$K58&lt;synthèse!BQ$14+0.1),1,0)</f>
        <v>0</v>
      </c>
      <c r="BR68" s="148">
        <f>IF(AND('BLOC PM'!$K58&gt;synthèse!BR$14,'BLOC PM'!$K58&lt;synthèse!BR$14+0.1),1,0)</f>
        <v>0</v>
      </c>
      <c r="BS68" s="148">
        <f>IF(AND('BLOC PM'!$K58&gt;synthèse!BS$14,'BLOC PM'!$K58&lt;synthèse!BS$14+0.1),1,0)</f>
        <v>0</v>
      </c>
      <c r="BT68" s="148">
        <f>IF(AND('BLOC PM'!$K58&gt;synthèse!BT$14,'BLOC PM'!$K58&lt;synthèse!BT$14+0.1),1,0)</f>
        <v>0</v>
      </c>
      <c r="BU68" s="148">
        <f>IF(AND('BLOC PM'!$K58&gt;synthèse!BU$14,'BLOC PM'!$K58&lt;synthèse!BU$14+0.1),1,0)</f>
        <v>0</v>
      </c>
      <c r="BV68" s="148">
        <f>IF(AND('BLOC PM'!$K58&gt;synthèse!BV$14,'BLOC PM'!$K58&lt;synthèse!BV$14+0.1),1,0)</f>
        <v>0</v>
      </c>
      <c r="BW68" s="148">
        <f>IF(AND('BLOC PM'!$K58&gt;synthèse!BW$14,'BLOC PM'!$K58&lt;synthèse!BW$14+0.1),1,0)</f>
        <v>0</v>
      </c>
      <c r="BX68" s="148">
        <f>IF(AND('BLOC PM'!$K58&gt;synthèse!BX$14,'BLOC PM'!$K58&lt;synthèse!BX$14+0.1),1,0)</f>
        <v>0</v>
      </c>
      <c r="BY68" s="148">
        <f>IF(AND('BLOC PM'!$K58&gt;synthèse!BY$14,'BLOC PM'!$K58&lt;synthèse!BY$14+0.1),1,0)</f>
        <v>0</v>
      </c>
      <c r="BZ68" s="148">
        <f>IF(AND('BLOC PM'!$K58&gt;synthèse!BZ$14,'BLOC PM'!$K58&lt;synthèse!BZ$14+0.1),1,0)</f>
        <v>0</v>
      </c>
      <c r="CA68" s="148">
        <f>IF(AND('BLOC PM'!$K58&gt;synthèse!CA$14,'BLOC PM'!$K58&lt;synthèse!CA$14+0.1),1,0)</f>
        <v>0</v>
      </c>
      <c r="CB68" s="148">
        <f>IF(AND('BLOC PM'!$K58&gt;synthèse!CB$14,'BLOC PM'!$K58&lt;synthèse!CB$14+0.1),1,0)</f>
        <v>0</v>
      </c>
      <c r="CC68" s="148">
        <f>IF(AND('BLOC PM'!$K58&gt;synthèse!CC$14,'BLOC PM'!$K58&lt;synthèse!CC$14+0.1),1,0)</f>
        <v>0</v>
      </c>
      <c r="CD68" s="148">
        <f>IF(AND('BLOC PM'!$K58&gt;synthèse!CD$14,'BLOC PM'!$K58&lt;synthèse!CD$14+0.1),1,0)</f>
        <v>0</v>
      </c>
      <c r="CE68" s="148">
        <f>IF(AND('BLOC PM'!$K58&gt;synthèse!CE$14,'BLOC PM'!$K58&lt;synthèse!CE$14+0.1),1,0)</f>
        <v>0</v>
      </c>
      <c r="CF68" s="148">
        <f>IF(AND('BLOC PM'!$K58&gt;synthèse!CF$14,'BLOC PM'!$K58&lt;synthèse!CF$14+0.1),1,0)</f>
        <v>0</v>
      </c>
      <c r="CG68" s="148">
        <f>IF(AND('BLOC PM'!$K58&gt;synthèse!CG$14,'BLOC PM'!$K58&lt;synthèse!CG$14+0.1),1,0)</f>
        <v>0</v>
      </c>
      <c r="CH68" s="148">
        <f>IF(AND('BLOC PM'!$K58&gt;synthèse!CH$14,'BLOC PM'!$K58&lt;synthèse!CH$14+0.1),1,0)</f>
        <v>0</v>
      </c>
      <c r="CI68" s="148">
        <f>IF(AND('BLOC PM'!$K58&gt;synthèse!CI$14,'BLOC PM'!$K58&lt;synthèse!CI$14+0.1),1,0)</f>
        <v>0</v>
      </c>
      <c r="CJ68" s="148">
        <f>IF(AND('BLOC PM'!$K58&gt;synthèse!CJ$14,'BLOC PM'!$K58&lt;synthèse!CJ$14+0.1),1,0)</f>
        <v>0</v>
      </c>
      <c r="CK68" s="148">
        <f>IF(AND('BLOC PM'!$K58&gt;synthèse!CK$14,'BLOC PM'!$K58&lt;synthèse!CK$14+0.1),1,0)</f>
        <v>0</v>
      </c>
      <c r="CM68" s="2">
        <f t="shared" si="66"/>
        <v>0</v>
      </c>
      <c r="CN68" s="2">
        <f t="shared" si="67"/>
        <v>0</v>
      </c>
      <c r="CO68" s="2">
        <f t="shared" si="68"/>
        <v>0</v>
      </c>
      <c r="CP68" s="2">
        <f t="shared" si="69"/>
        <v>0</v>
      </c>
      <c r="CQ68" s="2">
        <f t="shared" si="70"/>
        <v>0</v>
      </c>
      <c r="CR68" s="2">
        <f t="shared" si="71"/>
        <v>0</v>
      </c>
      <c r="CS68" s="2">
        <f t="shared" si="72"/>
        <v>0</v>
      </c>
      <c r="CT68" s="2">
        <f t="shared" si="73"/>
        <v>0</v>
      </c>
      <c r="CU68" s="2">
        <f t="shared" si="74"/>
        <v>0</v>
      </c>
      <c r="CV68" s="2">
        <f t="shared" si="75"/>
        <v>0</v>
      </c>
      <c r="CW68" s="2">
        <f t="shared" si="76"/>
        <v>0</v>
      </c>
      <c r="CX68" s="2">
        <f t="shared" si="77"/>
        <v>0</v>
      </c>
      <c r="CY68" s="2">
        <f t="shared" si="78"/>
        <v>0</v>
      </c>
      <c r="CZ68" s="2">
        <f t="shared" si="79"/>
        <v>0</v>
      </c>
      <c r="DA68" s="2">
        <f t="shared" si="80"/>
        <v>0</v>
      </c>
      <c r="DB68" s="2">
        <f t="shared" si="81"/>
        <v>0</v>
      </c>
      <c r="DC68" s="2">
        <f t="shared" si="82"/>
        <v>0</v>
      </c>
      <c r="DD68" s="2">
        <f t="shared" si="83"/>
        <v>0</v>
      </c>
      <c r="DE68" s="2">
        <f t="shared" si="84"/>
        <v>0</v>
      </c>
      <c r="DF68" s="2">
        <f t="shared" si="85"/>
        <v>0</v>
      </c>
      <c r="DG68" s="2">
        <f t="shared" si="86"/>
        <v>0</v>
      </c>
      <c r="DH68" s="2">
        <f t="shared" si="87"/>
        <v>0</v>
      </c>
      <c r="DI68" s="2">
        <f t="shared" si="88"/>
        <v>0</v>
      </c>
      <c r="DJ68" s="2">
        <f t="shared" si="89"/>
        <v>0</v>
      </c>
      <c r="DK68" s="2">
        <f t="shared" si="90"/>
        <v>0</v>
      </c>
      <c r="DL68" s="2">
        <f t="shared" si="91"/>
        <v>0</v>
      </c>
      <c r="DM68" s="2">
        <f t="shared" si="92"/>
        <v>0</v>
      </c>
      <c r="DN68" s="2">
        <f t="shared" si="93"/>
        <v>0</v>
      </c>
      <c r="DO68" s="2">
        <f t="shared" si="94"/>
        <v>0</v>
      </c>
      <c r="DP68" s="2">
        <f t="shared" si="95"/>
        <v>0</v>
      </c>
      <c r="DQ68" s="2">
        <f t="shared" si="96"/>
        <v>0</v>
      </c>
      <c r="DR68" s="2">
        <f t="shared" si="97"/>
        <v>0</v>
      </c>
      <c r="DS68" s="2">
        <f t="shared" si="98"/>
        <v>0</v>
      </c>
      <c r="DT68" s="2">
        <f t="shared" si="99"/>
        <v>0</v>
      </c>
      <c r="DU68" s="2">
        <f t="shared" si="100"/>
        <v>0</v>
      </c>
      <c r="DV68" s="2">
        <f t="shared" si="101"/>
        <v>0</v>
      </c>
      <c r="DW68" s="2">
        <f t="shared" si="102"/>
        <v>0</v>
      </c>
      <c r="DX68" s="2">
        <f t="shared" si="103"/>
        <v>0</v>
      </c>
      <c r="DY68" s="2">
        <f t="shared" si="104"/>
        <v>0</v>
      </c>
      <c r="DZ68" s="2">
        <f t="shared" si="105"/>
        <v>0</v>
      </c>
      <c r="EA68" s="2">
        <f t="shared" si="106"/>
        <v>0</v>
      </c>
      <c r="EB68" s="2">
        <f t="shared" si="107"/>
        <v>0</v>
      </c>
      <c r="EC68" s="2">
        <f t="shared" si="108"/>
        <v>0</v>
      </c>
      <c r="ED68" s="2">
        <f t="shared" si="109"/>
        <v>0</v>
      </c>
      <c r="EE68" s="2">
        <f t="shared" si="110"/>
        <v>0</v>
      </c>
      <c r="EF68" s="2">
        <f t="shared" si="111"/>
        <v>0</v>
      </c>
      <c r="EG68" s="2">
        <f t="shared" si="112"/>
        <v>0</v>
      </c>
      <c r="EH68" s="2">
        <f t="shared" si="122"/>
        <v>0</v>
      </c>
      <c r="EI68" s="2">
        <f t="shared" si="121"/>
        <v>0</v>
      </c>
      <c r="EJ68" s="2">
        <f t="shared" si="121"/>
        <v>0</v>
      </c>
      <c r="EK68" s="2">
        <f t="shared" si="121"/>
        <v>0</v>
      </c>
      <c r="EL68" s="2">
        <f t="shared" si="121"/>
        <v>0</v>
      </c>
      <c r="EM68" s="2">
        <f t="shared" si="121"/>
        <v>0</v>
      </c>
      <c r="EN68" s="2">
        <f t="shared" si="121"/>
        <v>0</v>
      </c>
      <c r="EO68" s="2">
        <f t="shared" si="121"/>
        <v>0</v>
      </c>
      <c r="EP68" s="2">
        <f t="shared" si="121"/>
        <v>0</v>
      </c>
      <c r="ES68" s="243"/>
      <c r="ET68" s="243"/>
      <c r="EU68" s="260"/>
      <c r="EV68" s="257"/>
      <c r="EW68" s="258"/>
      <c r="EX68" s="259"/>
      <c r="EY68" s="268"/>
      <c r="EZ68" s="7"/>
    </row>
    <row r="69" spans="1:156" ht="16.5" x14ac:dyDescent="0.25">
      <c r="A69" s="78" t="str">
        <f>CONCATENATE(FIXED(BC14,1)," - ",FIXED(BC14+0.1,1))</f>
        <v>2,1 - 2,2</v>
      </c>
      <c r="B69" s="126"/>
      <c r="C69" s="179">
        <f>IF(BC154&gt;0,BC155/BC154,"")</f>
        <v>61.032434901781635</v>
      </c>
      <c r="D69" s="150">
        <f>IF(BC154&gt;0,BC154,"")</f>
        <v>2189</v>
      </c>
      <c r="E69" s="150">
        <f>IF(BC148&gt;0,BC151/BC148,"")</f>
        <v>7</v>
      </c>
      <c r="F69" s="179">
        <f>IF(DH149&gt;0,DH150/DH149,"")</f>
        <v>61.032434901781635</v>
      </c>
      <c r="G69" s="150">
        <f>IF(DH149&gt;0,DH149,"")</f>
        <v>2189</v>
      </c>
      <c r="H69" s="79" t="str">
        <f>IF(DH154&gt;0,DH155/DH154,"")</f>
        <v/>
      </c>
      <c r="I69" s="150" t="str">
        <f>IF(DH154&gt;0,DH154,"")</f>
        <v/>
      </c>
      <c r="J69" s="109"/>
      <c r="K69" s="94"/>
      <c r="L69" s="66"/>
      <c r="M69" s="9" t="str">
        <f>IF('BLOC PM'!A59&lt;&gt;"",'BLOC PM'!A59,"")</f>
        <v/>
      </c>
      <c r="N69" s="9">
        <f>IF(AND('BLOC PM'!A59&lt;&gt;"",'BLOC PM'!N59&lt;&gt;"*Non mis en vente"),1,0)</f>
        <v>0</v>
      </c>
      <c r="O69" s="9">
        <f>IF(OR('BLOC PM'!E59="CR",'BLOC PM'!E59="CE"),1,0)</f>
        <v>0</v>
      </c>
      <c r="P69" s="9">
        <f>IF(AND('BLOC PM'!N59&lt;&gt;"*RETIRE",'BLOC PM'!N59&lt;&gt;"*PAS D'OFFRE",'BLOC PM'!N59&lt;&gt;""),1,0)</f>
        <v>0</v>
      </c>
      <c r="Q69" s="10">
        <f>'BLOC PM'!I59</f>
        <v>0</v>
      </c>
      <c r="R69" s="10">
        <f t="shared" si="117"/>
        <v>0</v>
      </c>
      <c r="S69" s="10">
        <f>'BLOC PM'!L59</f>
        <v>0</v>
      </c>
      <c r="T69" s="10">
        <f t="shared" si="118"/>
        <v>0</v>
      </c>
      <c r="U69" s="10">
        <f>'BLOC PM'!O59</f>
        <v>0</v>
      </c>
      <c r="V69" s="10">
        <f t="shared" si="119"/>
        <v>0</v>
      </c>
      <c r="W69" s="10">
        <f>'BLOC PM'!B59</f>
        <v>0</v>
      </c>
      <c r="X69" s="7"/>
      <c r="Y69" s="2">
        <f>+'UP PM'!A60</f>
        <v>0</v>
      </c>
      <c r="Z69" s="2">
        <f>IF(AND('UP PM'!A60&lt;&gt;"",'UP PM'!N60&lt;&gt;"*Non mis en vente"),1,0)</f>
        <v>0</v>
      </c>
      <c r="AA69" s="2">
        <f>IF(AND('UP PM'!N60&lt;&gt;"*RETIRE",'UP PM'!N60&lt;&gt;"*PAS D'OFFRE",'UP PM'!N60&lt;&gt;""),1,0)</f>
        <v>0</v>
      </c>
      <c r="AB69" s="10">
        <f>+'UP PM'!G60</f>
        <v>0</v>
      </c>
      <c r="AC69" s="2">
        <f t="shared" si="5"/>
        <v>0</v>
      </c>
      <c r="AD69" s="2">
        <f>'UP PM'!B60</f>
        <v>0</v>
      </c>
      <c r="AE69" s="7"/>
      <c r="AF69" s="154"/>
      <c r="AG69" s="9" t="str">
        <f>IF('BLOC PM'!A59&lt;&gt;"",'BLOC PM'!A59,"")</f>
        <v/>
      </c>
      <c r="AH69" s="148">
        <f>IF(AND('BLOC PM'!$K59&gt;synthèse!AH$14,'BLOC PM'!$K59&lt;synthèse!AH$14+0.1),1,0)</f>
        <v>0</v>
      </c>
      <c r="AI69" s="148">
        <f>IF(AND('BLOC PM'!$K59&gt;synthèse!AI$14,'BLOC PM'!$K59&lt;synthèse!AI$14+0.1),1,0)</f>
        <v>0</v>
      </c>
      <c r="AJ69" s="148">
        <f>IF(AND('BLOC PM'!$K59&gt;synthèse!AJ$14,'BLOC PM'!$K59&lt;synthèse!AJ$14+0.1),1,0)</f>
        <v>0</v>
      </c>
      <c r="AK69" s="148">
        <f>IF(AND('BLOC PM'!$K59&gt;synthèse!AK$14,'BLOC PM'!$K59&lt;synthèse!AK$14+0.1),1,0)</f>
        <v>0</v>
      </c>
      <c r="AL69" s="148">
        <f>IF(AND('BLOC PM'!$K59&gt;synthèse!AL$14,'BLOC PM'!$K59&lt;synthèse!AL$14+0.1),1,0)</f>
        <v>0</v>
      </c>
      <c r="AM69" s="148">
        <f>IF(AND('BLOC PM'!$K59&gt;synthèse!AM$14,'BLOC PM'!$K59&lt;synthèse!AM$14+0.1),1,0)</f>
        <v>0</v>
      </c>
      <c r="AN69" s="148">
        <f>IF(AND('BLOC PM'!$K59&gt;synthèse!AN$14,'BLOC PM'!$K59&lt;synthèse!AN$14+0.1),1,0)</f>
        <v>0</v>
      </c>
      <c r="AO69" s="148">
        <f>IF(AND('BLOC PM'!$K59&gt;synthèse!AO$14,'BLOC PM'!$K59&lt;synthèse!AO$14+0.1),1,0)</f>
        <v>0</v>
      </c>
      <c r="AP69" s="148">
        <f>IF(AND('BLOC PM'!$K59&gt;synthèse!AP$14,'BLOC PM'!$K59&lt;synthèse!AP$14+0.1),1,0)</f>
        <v>0</v>
      </c>
      <c r="AQ69" s="148">
        <f>IF(AND('BLOC PM'!$K59&gt;synthèse!AQ$14,'BLOC PM'!$K59&lt;synthèse!AQ$14+0.1),1,0)</f>
        <v>0</v>
      </c>
      <c r="AR69" s="148">
        <f>IF(AND('BLOC PM'!$K59&gt;synthèse!AR$14,'BLOC PM'!$K59&lt;synthèse!AR$14+0.1),1,0)</f>
        <v>0</v>
      </c>
      <c r="AS69" s="148">
        <f>IF(AND('BLOC PM'!$K59&gt;synthèse!AS$14,'BLOC PM'!$K59&lt;synthèse!AS$14+0.1),1,0)</f>
        <v>0</v>
      </c>
      <c r="AT69" s="148">
        <f>IF(AND('BLOC PM'!$K59&gt;synthèse!AT$14,'BLOC PM'!$K59&lt;synthèse!AT$14+0.1),1,0)</f>
        <v>0</v>
      </c>
      <c r="AU69" s="148">
        <f>IF(AND('BLOC PM'!$K59&gt;synthèse!AU$14,'BLOC PM'!$K59&lt;synthèse!AU$14+0.1),1,0)</f>
        <v>0</v>
      </c>
      <c r="AV69" s="148">
        <f>IF(AND('BLOC PM'!$K59&gt;synthèse!AV$14,'BLOC PM'!$K59&lt;synthèse!AV$14+0.1),1,0)</f>
        <v>0</v>
      </c>
      <c r="AW69" s="148">
        <f>IF(AND('BLOC PM'!$K59&gt;synthèse!AW$14,'BLOC PM'!$K59&lt;synthèse!AW$14+0.1),1,0)</f>
        <v>0</v>
      </c>
      <c r="AX69" s="148">
        <f>IF(AND('BLOC PM'!$K59&gt;synthèse!AX$14,'BLOC PM'!$K59&lt;synthèse!AX$14+0.1),1,0)</f>
        <v>0</v>
      </c>
      <c r="AY69" s="148">
        <f>IF(AND('BLOC PM'!$K59&gt;synthèse!AY$14,'BLOC PM'!$K59&lt;synthèse!AY$14+0.1),1,0)</f>
        <v>0</v>
      </c>
      <c r="AZ69" s="148">
        <f>IF(AND('BLOC PM'!$K59&gt;synthèse!AZ$14,'BLOC PM'!$K59&lt;synthèse!AZ$14+0.1),1,0)</f>
        <v>0</v>
      </c>
      <c r="BA69" s="148">
        <f>IF(AND('BLOC PM'!$K59&gt;synthèse!BA$14,'BLOC PM'!$K59&lt;synthèse!BA$14+0.1),1,0)</f>
        <v>0</v>
      </c>
      <c r="BB69" s="148">
        <f>IF(AND('BLOC PM'!$K59&gt;synthèse!BB$14,'BLOC PM'!$K59&lt;synthèse!BB$14+0.1),1,0)</f>
        <v>0</v>
      </c>
      <c r="BC69" s="148">
        <f>IF(AND('BLOC PM'!$K59&gt;synthèse!BC$14,'BLOC PM'!$K59&lt;synthèse!BC$14+0.1),1,0)</f>
        <v>0</v>
      </c>
      <c r="BD69" s="148">
        <f>IF(AND('BLOC PM'!$K59&gt;synthèse!BD$14,'BLOC PM'!$K59&lt;synthèse!BD$14+0.1),1,0)</f>
        <v>0</v>
      </c>
      <c r="BE69" s="148">
        <f>IF(AND('BLOC PM'!$K59&gt;synthèse!BE$14,'BLOC PM'!$K59&lt;synthèse!BE$14+0.1),1,0)</f>
        <v>0</v>
      </c>
      <c r="BF69" s="148">
        <f>IF(AND('BLOC PM'!$K59&gt;synthèse!BF$14,'BLOC PM'!$K59&lt;synthèse!BF$14+0.1),1,0)</f>
        <v>0</v>
      </c>
      <c r="BG69" s="148">
        <f>IF(AND('BLOC PM'!$K59&gt;synthèse!BG$14,'BLOC PM'!$K59&lt;synthèse!BG$14+0.1),1,0)</f>
        <v>0</v>
      </c>
      <c r="BH69" s="148">
        <f>IF(AND('BLOC PM'!$K59&gt;synthèse!BH$14,'BLOC PM'!$K59&lt;synthèse!BH$14+0.1),1,0)</f>
        <v>0</v>
      </c>
      <c r="BI69" s="148">
        <f>IF(AND('BLOC PM'!$K59&gt;synthèse!BI$14,'BLOC PM'!$K59&lt;synthèse!BI$14+0.1),1,0)</f>
        <v>0</v>
      </c>
      <c r="BJ69" s="148">
        <f>IF(AND('BLOC PM'!$K59&gt;synthèse!BJ$14,'BLOC PM'!$K59&lt;synthèse!BJ$14+0.1),1,0)</f>
        <v>0</v>
      </c>
      <c r="BK69" s="148">
        <f>IF(AND('BLOC PM'!$K59&gt;synthèse!BK$14,'BLOC PM'!$K59&lt;synthèse!BK$14+0.1),1,0)</f>
        <v>0</v>
      </c>
      <c r="BL69" s="148">
        <f>IF(AND('BLOC PM'!$K59&gt;synthèse!BL$14,'BLOC PM'!$K59&lt;synthèse!BL$14+0.1),1,0)</f>
        <v>0</v>
      </c>
      <c r="BM69" s="148">
        <f>IF(AND('BLOC PM'!$K59&gt;synthèse!BM$14,'BLOC PM'!$K59&lt;synthèse!BM$14+0.1),1,0)</f>
        <v>0</v>
      </c>
      <c r="BN69" s="148">
        <f>IF(AND('BLOC PM'!$K59&gt;synthèse!BN$14,'BLOC PM'!$K59&lt;synthèse!BN$14+0.1),1,0)</f>
        <v>0</v>
      </c>
      <c r="BO69" s="148">
        <f>IF(AND('BLOC PM'!$K59&gt;synthèse!BO$14,'BLOC PM'!$K59&lt;synthèse!BO$14+0.1),1,0)</f>
        <v>0</v>
      </c>
      <c r="BP69" s="148">
        <f>IF(AND('BLOC PM'!$K59&gt;synthèse!BP$14,'BLOC PM'!$K59&lt;synthèse!BP$14+0.1),1,0)</f>
        <v>0</v>
      </c>
      <c r="BQ69" s="148">
        <f>IF(AND('BLOC PM'!$K59&gt;synthèse!BQ$14,'BLOC PM'!$K59&lt;synthèse!BQ$14+0.1),1,0)</f>
        <v>0</v>
      </c>
      <c r="BR69" s="148">
        <f>IF(AND('BLOC PM'!$K59&gt;synthèse!BR$14,'BLOC PM'!$K59&lt;synthèse!BR$14+0.1),1,0)</f>
        <v>0</v>
      </c>
      <c r="BS69" s="148">
        <f>IF(AND('BLOC PM'!$K59&gt;synthèse!BS$14,'BLOC PM'!$K59&lt;synthèse!BS$14+0.1),1,0)</f>
        <v>0</v>
      </c>
      <c r="BT69" s="148">
        <f>IF(AND('BLOC PM'!$K59&gt;synthèse!BT$14,'BLOC PM'!$K59&lt;synthèse!BT$14+0.1),1,0)</f>
        <v>0</v>
      </c>
      <c r="BU69" s="148">
        <f>IF(AND('BLOC PM'!$K59&gt;synthèse!BU$14,'BLOC PM'!$K59&lt;synthèse!BU$14+0.1),1,0)</f>
        <v>0</v>
      </c>
      <c r="BV69" s="148">
        <f>IF(AND('BLOC PM'!$K59&gt;synthèse!BV$14,'BLOC PM'!$K59&lt;synthèse!BV$14+0.1),1,0)</f>
        <v>0</v>
      </c>
      <c r="BW69" s="148">
        <f>IF(AND('BLOC PM'!$K59&gt;synthèse!BW$14,'BLOC PM'!$K59&lt;synthèse!BW$14+0.1),1,0)</f>
        <v>0</v>
      </c>
      <c r="BX69" s="148">
        <f>IF(AND('BLOC PM'!$K59&gt;synthèse!BX$14,'BLOC PM'!$K59&lt;synthèse!BX$14+0.1),1,0)</f>
        <v>0</v>
      </c>
      <c r="BY69" s="148">
        <f>IF(AND('BLOC PM'!$K59&gt;synthèse!BY$14,'BLOC PM'!$K59&lt;synthèse!BY$14+0.1),1,0)</f>
        <v>0</v>
      </c>
      <c r="BZ69" s="148">
        <f>IF(AND('BLOC PM'!$K59&gt;synthèse!BZ$14,'BLOC PM'!$K59&lt;synthèse!BZ$14+0.1),1,0)</f>
        <v>0</v>
      </c>
      <c r="CA69" s="148">
        <f>IF(AND('BLOC PM'!$K59&gt;synthèse!CA$14,'BLOC PM'!$K59&lt;synthèse!CA$14+0.1),1,0)</f>
        <v>0</v>
      </c>
      <c r="CB69" s="148">
        <f>IF(AND('BLOC PM'!$K59&gt;synthèse!CB$14,'BLOC PM'!$K59&lt;synthèse!CB$14+0.1),1,0)</f>
        <v>0</v>
      </c>
      <c r="CC69" s="148">
        <f>IF(AND('BLOC PM'!$K59&gt;synthèse!CC$14,'BLOC PM'!$K59&lt;synthèse!CC$14+0.1),1,0)</f>
        <v>0</v>
      </c>
      <c r="CD69" s="148">
        <f>IF(AND('BLOC PM'!$K59&gt;synthèse!CD$14,'BLOC PM'!$K59&lt;synthèse!CD$14+0.1),1,0)</f>
        <v>0</v>
      </c>
      <c r="CE69" s="148">
        <f>IF(AND('BLOC PM'!$K59&gt;synthèse!CE$14,'BLOC PM'!$K59&lt;synthèse!CE$14+0.1),1,0)</f>
        <v>0</v>
      </c>
      <c r="CF69" s="148">
        <f>IF(AND('BLOC PM'!$K59&gt;synthèse!CF$14,'BLOC PM'!$K59&lt;synthèse!CF$14+0.1),1,0)</f>
        <v>0</v>
      </c>
      <c r="CG69" s="148">
        <f>IF(AND('BLOC PM'!$K59&gt;synthèse!CG$14,'BLOC PM'!$K59&lt;synthèse!CG$14+0.1),1,0)</f>
        <v>0</v>
      </c>
      <c r="CH69" s="148">
        <f>IF(AND('BLOC PM'!$K59&gt;synthèse!CH$14,'BLOC PM'!$K59&lt;synthèse!CH$14+0.1),1,0)</f>
        <v>0</v>
      </c>
      <c r="CI69" s="148">
        <f>IF(AND('BLOC PM'!$K59&gt;synthèse!CI$14,'BLOC PM'!$K59&lt;synthèse!CI$14+0.1),1,0)</f>
        <v>0</v>
      </c>
      <c r="CJ69" s="148">
        <f>IF(AND('BLOC PM'!$K59&gt;synthèse!CJ$14,'BLOC PM'!$K59&lt;synthèse!CJ$14+0.1),1,0)</f>
        <v>0</v>
      </c>
      <c r="CK69" s="148">
        <f>IF(AND('BLOC PM'!$K59&gt;synthèse!CK$14,'BLOC PM'!$K59&lt;synthèse!CK$14+0.1),1,0)</f>
        <v>0</v>
      </c>
      <c r="CM69" s="2">
        <f t="shared" si="66"/>
        <v>0</v>
      </c>
      <c r="CN69" s="2">
        <f t="shared" si="67"/>
        <v>0</v>
      </c>
      <c r="CO69" s="2">
        <f t="shared" si="68"/>
        <v>0</v>
      </c>
      <c r="CP69" s="2">
        <f t="shared" si="69"/>
        <v>0</v>
      </c>
      <c r="CQ69" s="2">
        <f t="shared" si="70"/>
        <v>0</v>
      </c>
      <c r="CR69" s="2">
        <f t="shared" si="71"/>
        <v>0</v>
      </c>
      <c r="CS69" s="2">
        <f t="shared" si="72"/>
        <v>0</v>
      </c>
      <c r="CT69" s="2">
        <f t="shared" si="73"/>
        <v>0</v>
      </c>
      <c r="CU69" s="2">
        <f t="shared" si="74"/>
        <v>0</v>
      </c>
      <c r="CV69" s="2">
        <f t="shared" si="75"/>
        <v>0</v>
      </c>
      <c r="CW69" s="2">
        <f t="shared" si="76"/>
        <v>0</v>
      </c>
      <c r="CX69" s="2">
        <f t="shared" si="77"/>
        <v>0</v>
      </c>
      <c r="CY69" s="2">
        <f t="shared" si="78"/>
        <v>0</v>
      </c>
      <c r="CZ69" s="2">
        <f t="shared" si="79"/>
        <v>0</v>
      </c>
      <c r="DA69" s="2">
        <f t="shared" si="80"/>
        <v>0</v>
      </c>
      <c r="DB69" s="2">
        <f t="shared" si="81"/>
        <v>0</v>
      </c>
      <c r="DC69" s="2">
        <f t="shared" si="82"/>
        <v>0</v>
      </c>
      <c r="DD69" s="2">
        <f t="shared" si="83"/>
        <v>0</v>
      </c>
      <c r="DE69" s="2">
        <f t="shared" si="84"/>
        <v>0</v>
      </c>
      <c r="DF69" s="2">
        <f t="shared" si="85"/>
        <v>0</v>
      </c>
      <c r="DG69" s="2">
        <f t="shared" si="86"/>
        <v>0</v>
      </c>
      <c r="DH69" s="2">
        <f t="shared" si="87"/>
        <v>0</v>
      </c>
      <c r="DI69" s="2">
        <f t="shared" si="88"/>
        <v>0</v>
      </c>
      <c r="DJ69" s="2">
        <f t="shared" si="89"/>
        <v>0</v>
      </c>
      <c r="DK69" s="2">
        <f t="shared" si="90"/>
        <v>0</v>
      </c>
      <c r="DL69" s="2">
        <f t="shared" si="91"/>
        <v>0</v>
      </c>
      <c r="DM69" s="2">
        <f t="shared" si="92"/>
        <v>0</v>
      </c>
      <c r="DN69" s="2">
        <f t="shared" si="93"/>
        <v>0</v>
      </c>
      <c r="DO69" s="2">
        <f t="shared" si="94"/>
        <v>0</v>
      </c>
      <c r="DP69" s="2">
        <f t="shared" si="95"/>
        <v>0</v>
      </c>
      <c r="DQ69" s="2">
        <f t="shared" si="96"/>
        <v>0</v>
      </c>
      <c r="DR69" s="2">
        <f t="shared" si="97"/>
        <v>0</v>
      </c>
      <c r="DS69" s="2">
        <f t="shared" si="98"/>
        <v>0</v>
      </c>
      <c r="DT69" s="2">
        <f t="shared" si="99"/>
        <v>0</v>
      </c>
      <c r="DU69" s="2">
        <f t="shared" si="100"/>
        <v>0</v>
      </c>
      <c r="DV69" s="2">
        <f t="shared" si="101"/>
        <v>0</v>
      </c>
      <c r="DW69" s="2">
        <f t="shared" si="102"/>
        <v>0</v>
      </c>
      <c r="DX69" s="2">
        <f t="shared" si="103"/>
        <v>0</v>
      </c>
      <c r="DY69" s="2">
        <f t="shared" si="104"/>
        <v>0</v>
      </c>
      <c r="DZ69" s="2">
        <f t="shared" si="105"/>
        <v>0</v>
      </c>
      <c r="EA69" s="2">
        <f t="shared" si="106"/>
        <v>0</v>
      </c>
      <c r="EB69" s="2">
        <f t="shared" si="107"/>
        <v>0</v>
      </c>
      <c r="EC69" s="2">
        <f t="shared" si="108"/>
        <v>0</v>
      </c>
      <c r="ED69" s="2">
        <f t="shared" si="109"/>
        <v>0</v>
      </c>
      <c r="EE69" s="2">
        <f t="shared" si="110"/>
        <v>0</v>
      </c>
      <c r="EF69" s="2">
        <f t="shared" si="111"/>
        <v>0</v>
      </c>
      <c r="EG69" s="2">
        <f t="shared" si="112"/>
        <v>0</v>
      </c>
      <c r="EH69" s="2">
        <f t="shared" si="122"/>
        <v>0</v>
      </c>
      <c r="EI69" s="2">
        <f t="shared" si="121"/>
        <v>0</v>
      </c>
      <c r="EJ69" s="2">
        <f t="shared" si="121"/>
        <v>0</v>
      </c>
      <c r="EK69" s="2">
        <f t="shared" si="121"/>
        <v>0</v>
      </c>
      <c r="EL69" s="2">
        <f t="shared" si="121"/>
        <v>0</v>
      </c>
      <c r="EM69" s="2">
        <f t="shared" si="121"/>
        <v>0</v>
      </c>
      <c r="EN69" s="2">
        <f t="shared" si="121"/>
        <v>0</v>
      </c>
      <c r="EO69" s="2">
        <f t="shared" si="121"/>
        <v>0</v>
      </c>
      <c r="EP69" s="2">
        <f t="shared" si="121"/>
        <v>0</v>
      </c>
      <c r="ES69" s="256"/>
      <c r="ET69" s="256"/>
      <c r="EU69" s="269"/>
      <c r="EV69" s="274"/>
      <c r="EW69" s="255"/>
      <c r="EX69" s="271"/>
      <c r="EY69" s="268"/>
      <c r="EZ69" s="7"/>
    </row>
    <row r="70" spans="1:156" ht="16.5" x14ac:dyDescent="0.25">
      <c r="A70" s="78" t="str">
        <f>CONCATENATE(FIXED(BD14,1)," - ",FIXED(BD14+0.1,1))</f>
        <v>2,2 - 2,3</v>
      </c>
      <c r="B70" s="126"/>
      <c r="C70" s="179" t="str">
        <f>IF(BD154&gt;0,BD155/BD154,"")</f>
        <v/>
      </c>
      <c r="D70" s="150" t="str">
        <f>IF(BD154&gt;0,BD154,"")</f>
        <v/>
      </c>
      <c r="E70" s="150" t="str">
        <f>IF(BD148&gt;0,BD151/BD148,"")</f>
        <v/>
      </c>
      <c r="F70" s="179" t="str">
        <f>IF(DI149&gt;0,DI150/DI149,"")</f>
        <v/>
      </c>
      <c r="G70" s="150" t="str">
        <f>IF(DI149&gt;0,DI149,"")</f>
        <v/>
      </c>
      <c r="H70" s="79" t="str">
        <f>IF(DI154&gt;0,DI155/DI154,"")</f>
        <v/>
      </c>
      <c r="I70" s="150" t="str">
        <f>IF(DI154&gt;0,DI154,"")</f>
        <v/>
      </c>
      <c r="J70" s="109"/>
      <c r="K70" s="94"/>
      <c r="L70" s="66"/>
      <c r="M70" s="9" t="str">
        <f>IF('BLOC PM'!A60&lt;&gt;"",'BLOC PM'!A60,"")</f>
        <v/>
      </c>
      <c r="N70" s="9">
        <f>IF(AND('BLOC PM'!A60&lt;&gt;"",'BLOC PM'!N60&lt;&gt;"*Non mis en vente"),1,0)</f>
        <v>0</v>
      </c>
      <c r="O70" s="9">
        <f>IF(OR('BLOC PM'!E60="CR",'BLOC PM'!E60="CE"),1,0)</f>
        <v>0</v>
      </c>
      <c r="P70" s="9">
        <f>IF(AND('BLOC PM'!N60&lt;&gt;"*RETIRE",'BLOC PM'!N60&lt;&gt;"*PAS D'OFFRE",'BLOC PM'!N60&lt;&gt;""),1,0)</f>
        <v>0</v>
      </c>
      <c r="Q70" s="10">
        <f>'BLOC PM'!I60</f>
        <v>0</v>
      </c>
      <c r="R70" s="10">
        <f t="shared" si="117"/>
        <v>0</v>
      </c>
      <c r="S70" s="10">
        <f>'BLOC PM'!L60</f>
        <v>0</v>
      </c>
      <c r="T70" s="10">
        <f t="shared" si="118"/>
        <v>0</v>
      </c>
      <c r="U70" s="10">
        <f>'BLOC PM'!O60</f>
        <v>0</v>
      </c>
      <c r="V70" s="10">
        <f t="shared" si="119"/>
        <v>0</v>
      </c>
      <c r="W70" s="10">
        <f>'BLOC PM'!B60</f>
        <v>0</v>
      </c>
      <c r="X70" s="7"/>
      <c r="Y70" s="2">
        <f>+'UP PM'!A61</f>
        <v>0</v>
      </c>
      <c r="Z70" s="2">
        <f>IF(AND('UP PM'!A61&lt;&gt;"",'UP PM'!N61&lt;&gt;"*Non mis en vente"),1,0)</f>
        <v>0</v>
      </c>
      <c r="AA70" s="2">
        <f>IF(AND('UP PM'!N61&lt;&gt;"*RETIRE",'UP PM'!N61&lt;&gt;"*PAS D'OFFRE",'UP PM'!N61&lt;&gt;""),1,0)</f>
        <v>0</v>
      </c>
      <c r="AB70" s="10">
        <f>+'UP PM'!G61</f>
        <v>0</v>
      </c>
      <c r="AC70" s="2">
        <f t="shared" si="5"/>
        <v>0</v>
      </c>
      <c r="AD70" s="2">
        <f>'UP PM'!B61</f>
        <v>0</v>
      </c>
      <c r="AE70" s="7"/>
      <c r="AF70" s="154"/>
      <c r="AG70" s="9" t="str">
        <f>IF('BLOC PM'!A60&lt;&gt;"",'BLOC PM'!A60,"")</f>
        <v/>
      </c>
      <c r="AH70" s="148">
        <f>IF(AND('BLOC PM'!$K60&gt;synthèse!AH$14,'BLOC PM'!$K60&lt;synthèse!AH$14+0.1),1,0)</f>
        <v>0</v>
      </c>
      <c r="AI70" s="148">
        <f>IF(AND('BLOC PM'!$K60&gt;synthèse!AI$14,'BLOC PM'!$K60&lt;synthèse!AI$14+0.1),1,0)</f>
        <v>0</v>
      </c>
      <c r="AJ70" s="148">
        <f>IF(AND('BLOC PM'!$K60&gt;synthèse!AJ$14,'BLOC PM'!$K60&lt;synthèse!AJ$14+0.1),1,0)</f>
        <v>0</v>
      </c>
      <c r="AK70" s="148">
        <f>IF(AND('BLOC PM'!$K60&gt;synthèse!AK$14,'BLOC PM'!$K60&lt;synthèse!AK$14+0.1),1,0)</f>
        <v>0</v>
      </c>
      <c r="AL70" s="148">
        <f>IF(AND('BLOC PM'!$K60&gt;synthèse!AL$14,'BLOC PM'!$K60&lt;synthèse!AL$14+0.1),1,0)</f>
        <v>0</v>
      </c>
      <c r="AM70" s="148">
        <f>IF(AND('BLOC PM'!$K60&gt;synthèse!AM$14,'BLOC PM'!$K60&lt;synthèse!AM$14+0.1),1,0)</f>
        <v>0</v>
      </c>
      <c r="AN70" s="148">
        <f>IF(AND('BLOC PM'!$K60&gt;synthèse!AN$14,'BLOC PM'!$K60&lt;synthèse!AN$14+0.1),1,0)</f>
        <v>0</v>
      </c>
      <c r="AO70" s="148">
        <f>IF(AND('BLOC PM'!$K60&gt;synthèse!AO$14,'BLOC PM'!$K60&lt;synthèse!AO$14+0.1),1,0)</f>
        <v>0</v>
      </c>
      <c r="AP70" s="148">
        <f>IF(AND('BLOC PM'!$K60&gt;synthèse!AP$14,'BLOC PM'!$K60&lt;synthèse!AP$14+0.1),1,0)</f>
        <v>0</v>
      </c>
      <c r="AQ70" s="148">
        <f>IF(AND('BLOC PM'!$K60&gt;synthèse!AQ$14,'BLOC PM'!$K60&lt;synthèse!AQ$14+0.1),1,0)</f>
        <v>0</v>
      </c>
      <c r="AR70" s="148">
        <f>IF(AND('BLOC PM'!$K60&gt;synthèse!AR$14,'BLOC PM'!$K60&lt;synthèse!AR$14+0.1),1,0)</f>
        <v>0</v>
      </c>
      <c r="AS70" s="148">
        <f>IF(AND('BLOC PM'!$K60&gt;synthèse!AS$14,'BLOC PM'!$K60&lt;synthèse!AS$14+0.1),1,0)</f>
        <v>0</v>
      </c>
      <c r="AT70" s="148">
        <f>IF(AND('BLOC PM'!$K60&gt;synthèse!AT$14,'BLOC PM'!$K60&lt;synthèse!AT$14+0.1),1,0)</f>
        <v>0</v>
      </c>
      <c r="AU70" s="148">
        <f>IF(AND('BLOC PM'!$K60&gt;synthèse!AU$14,'BLOC PM'!$K60&lt;synthèse!AU$14+0.1),1,0)</f>
        <v>0</v>
      </c>
      <c r="AV70" s="148">
        <f>IF(AND('BLOC PM'!$K60&gt;synthèse!AV$14,'BLOC PM'!$K60&lt;synthèse!AV$14+0.1),1,0)</f>
        <v>0</v>
      </c>
      <c r="AW70" s="148">
        <f>IF(AND('BLOC PM'!$K60&gt;synthèse!AW$14,'BLOC PM'!$K60&lt;synthèse!AW$14+0.1),1,0)</f>
        <v>0</v>
      </c>
      <c r="AX70" s="148">
        <f>IF(AND('BLOC PM'!$K60&gt;synthèse!AX$14,'BLOC PM'!$K60&lt;synthèse!AX$14+0.1),1,0)</f>
        <v>0</v>
      </c>
      <c r="AY70" s="148">
        <f>IF(AND('BLOC PM'!$K60&gt;synthèse!AY$14,'BLOC PM'!$K60&lt;synthèse!AY$14+0.1),1,0)</f>
        <v>0</v>
      </c>
      <c r="AZ70" s="148">
        <f>IF(AND('BLOC PM'!$K60&gt;synthèse!AZ$14,'BLOC PM'!$K60&lt;synthèse!AZ$14+0.1),1,0)</f>
        <v>0</v>
      </c>
      <c r="BA70" s="148">
        <f>IF(AND('BLOC PM'!$K60&gt;synthèse!BA$14,'BLOC PM'!$K60&lt;synthèse!BA$14+0.1),1,0)</f>
        <v>0</v>
      </c>
      <c r="BB70" s="148">
        <f>IF(AND('BLOC PM'!$K60&gt;synthèse!BB$14,'BLOC PM'!$K60&lt;synthèse!BB$14+0.1),1,0)</f>
        <v>0</v>
      </c>
      <c r="BC70" s="148">
        <f>IF(AND('BLOC PM'!$K60&gt;synthèse!BC$14,'BLOC PM'!$K60&lt;synthèse!BC$14+0.1),1,0)</f>
        <v>0</v>
      </c>
      <c r="BD70" s="148">
        <f>IF(AND('BLOC PM'!$K60&gt;synthèse!BD$14,'BLOC PM'!$K60&lt;synthèse!BD$14+0.1),1,0)</f>
        <v>0</v>
      </c>
      <c r="BE70" s="148">
        <f>IF(AND('BLOC PM'!$K60&gt;synthèse!BE$14,'BLOC PM'!$K60&lt;synthèse!BE$14+0.1),1,0)</f>
        <v>0</v>
      </c>
      <c r="BF70" s="148">
        <f>IF(AND('BLOC PM'!$K60&gt;synthèse!BF$14,'BLOC PM'!$K60&lt;synthèse!BF$14+0.1),1,0)</f>
        <v>0</v>
      </c>
      <c r="BG70" s="148">
        <f>IF(AND('BLOC PM'!$K60&gt;synthèse!BG$14,'BLOC PM'!$K60&lt;synthèse!BG$14+0.1),1,0)</f>
        <v>0</v>
      </c>
      <c r="BH70" s="148">
        <f>IF(AND('BLOC PM'!$K60&gt;synthèse!BH$14,'BLOC PM'!$K60&lt;synthèse!BH$14+0.1),1,0)</f>
        <v>0</v>
      </c>
      <c r="BI70" s="148">
        <f>IF(AND('BLOC PM'!$K60&gt;synthèse!BI$14,'BLOC PM'!$K60&lt;synthèse!BI$14+0.1),1,0)</f>
        <v>0</v>
      </c>
      <c r="BJ70" s="148">
        <f>IF(AND('BLOC PM'!$K60&gt;synthèse!BJ$14,'BLOC PM'!$K60&lt;synthèse!BJ$14+0.1),1,0)</f>
        <v>0</v>
      </c>
      <c r="BK70" s="148">
        <f>IF(AND('BLOC PM'!$K60&gt;synthèse!BK$14,'BLOC PM'!$K60&lt;synthèse!BK$14+0.1),1,0)</f>
        <v>0</v>
      </c>
      <c r="BL70" s="148">
        <f>IF(AND('BLOC PM'!$K60&gt;synthèse!BL$14,'BLOC PM'!$K60&lt;synthèse!BL$14+0.1),1,0)</f>
        <v>0</v>
      </c>
      <c r="BM70" s="148">
        <f>IF(AND('BLOC PM'!$K60&gt;synthèse!BM$14,'BLOC PM'!$K60&lt;synthèse!BM$14+0.1),1,0)</f>
        <v>0</v>
      </c>
      <c r="BN70" s="148">
        <f>IF(AND('BLOC PM'!$K60&gt;synthèse!BN$14,'BLOC PM'!$K60&lt;synthèse!BN$14+0.1),1,0)</f>
        <v>0</v>
      </c>
      <c r="BO70" s="148">
        <f>IF(AND('BLOC PM'!$K60&gt;synthèse!BO$14,'BLOC PM'!$K60&lt;synthèse!BO$14+0.1),1,0)</f>
        <v>0</v>
      </c>
      <c r="BP70" s="148">
        <f>IF(AND('BLOC PM'!$K60&gt;synthèse!BP$14,'BLOC PM'!$K60&lt;synthèse!BP$14+0.1),1,0)</f>
        <v>0</v>
      </c>
      <c r="BQ70" s="148">
        <f>IF(AND('BLOC PM'!$K60&gt;synthèse!BQ$14,'BLOC PM'!$K60&lt;synthèse!BQ$14+0.1),1,0)</f>
        <v>0</v>
      </c>
      <c r="BR70" s="148">
        <f>IF(AND('BLOC PM'!$K60&gt;synthèse!BR$14,'BLOC PM'!$K60&lt;synthèse!BR$14+0.1),1,0)</f>
        <v>0</v>
      </c>
      <c r="BS70" s="148">
        <f>IF(AND('BLOC PM'!$K60&gt;synthèse!BS$14,'BLOC PM'!$K60&lt;synthèse!BS$14+0.1),1,0)</f>
        <v>0</v>
      </c>
      <c r="BT70" s="148">
        <f>IF(AND('BLOC PM'!$K60&gt;synthèse!BT$14,'BLOC PM'!$K60&lt;synthèse!BT$14+0.1),1,0)</f>
        <v>0</v>
      </c>
      <c r="BU70" s="148">
        <f>IF(AND('BLOC PM'!$K60&gt;synthèse!BU$14,'BLOC PM'!$K60&lt;synthèse!BU$14+0.1),1,0)</f>
        <v>0</v>
      </c>
      <c r="BV70" s="148">
        <f>IF(AND('BLOC PM'!$K60&gt;synthèse!BV$14,'BLOC PM'!$K60&lt;synthèse!BV$14+0.1),1,0)</f>
        <v>0</v>
      </c>
      <c r="BW70" s="148">
        <f>IF(AND('BLOC PM'!$K60&gt;synthèse!BW$14,'BLOC PM'!$K60&lt;synthèse!BW$14+0.1),1,0)</f>
        <v>0</v>
      </c>
      <c r="BX70" s="148">
        <f>IF(AND('BLOC PM'!$K60&gt;synthèse!BX$14,'BLOC PM'!$K60&lt;synthèse!BX$14+0.1),1,0)</f>
        <v>0</v>
      </c>
      <c r="BY70" s="148">
        <f>IF(AND('BLOC PM'!$K60&gt;synthèse!BY$14,'BLOC PM'!$K60&lt;synthèse!BY$14+0.1),1,0)</f>
        <v>0</v>
      </c>
      <c r="BZ70" s="148">
        <f>IF(AND('BLOC PM'!$K60&gt;synthèse!BZ$14,'BLOC PM'!$K60&lt;synthèse!BZ$14+0.1),1,0)</f>
        <v>0</v>
      </c>
      <c r="CA70" s="148">
        <f>IF(AND('BLOC PM'!$K60&gt;synthèse!CA$14,'BLOC PM'!$K60&lt;synthèse!CA$14+0.1),1,0)</f>
        <v>0</v>
      </c>
      <c r="CB70" s="148">
        <f>IF(AND('BLOC PM'!$K60&gt;synthèse!CB$14,'BLOC PM'!$K60&lt;synthèse!CB$14+0.1),1,0)</f>
        <v>0</v>
      </c>
      <c r="CC70" s="148">
        <f>IF(AND('BLOC PM'!$K60&gt;synthèse!CC$14,'BLOC PM'!$K60&lt;synthèse!CC$14+0.1),1,0)</f>
        <v>0</v>
      </c>
      <c r="CD70" s="148">
        <f>IF(AND('BLOC PM'!$K60&gt;synthèse!CD$14,'BLOC PM'!$K60&lt;synthèse!CD$14+0.1),1,0)</f>
        <v>0</v>
      </c>
      <c r="CE70" s="148">
        <f>IF(AND('BLOC PM'!$K60&gt;synthèse!CE$14,'BLOC PM'!$K60&lt;synthèse!CE$14+0.1),1,0)</f>
        <v>0</v>
      </c>
      <c r="CF70" s="148">
        <f>IF(AND('BLOC PM'!$K60&gt;synthèse!CF$14,'BLOC PM'!$K60&lt;synthèse!CF$14+0.1),1,0)</f>
        <v>0</v>
      </c>
      <c r="CG70" s="148">
        <f>IF(AND('BLOC PM'!$K60&gt;synthèse!CG$14,'BLOC PM'!$K60&lt;synthèse!CG$14+0.1),1,0)</f>
        <v>0</v>
      </c>
      <c r="CH70" s="148">
        <f>IF(AND('BLOC PM'!$K60&gt;synthèse!CH$14,'BLOC PM'!$K60&lt;synthèse!CH$14+0.1),1,0)</f>
        <v>0</v>
      </c>
      <c r="CI70" s="148">
        <f>IF(AND('BLOC PM'!$K60&gt;synthèse!CI$14,'BLOC PM'!$K60&lt;synthèse!CI$14+0.1),1,0)</f>
        <v>0</v>
      </c>
      <c r="CJ70" s="148">
        <f>IF(AND('BLOC PM'!$K60&gt;synthèse!CJ$14,'BLOC PM'!$K60&lt;synthèse!CJ$14+0.1),1,0)</f>
        <v>0</v>
      </c>
      <c r="CK70" s="148">
        <f>IF(AND('BLOC PM'!$K60&gt;synthèse!CK$14,'BLOC PM'!$K60&lt;synthèse!CK$14+0.1),1,0)</f>
        <v>0</v>
      </c>
      <c r="CM70" s="2">
        <f t="shared" si="66"/>
        <v>0</v>
      </c>
      <c r="CN70" s="2">
        <f t="shared" si="67"/>
        <v>0</v>
      </c>
      <c r="CO70" s="2">
        <f t="shared" si="68"/>
        <v>0</v>
      </c>
      <c r="CP70" s="2">
        <f t="shared" si="69"/>
        <v>0</v>
      </c>
      <c r="CQ70" s="2">
        <f t="shared" si="70"/>
        <v>0</v>
      </c>
      <c r="CR70" s="2">
        <f t="shared" si="71"/>
        <v>0</v>
      </c>
      <c r="CS70" s="2">
        <f t="shared" si="72"/>
        <v>0</v>
      </c>
      <c r="CT70" s="2">
        <f t="shared" si="73"/>
        <v>0</v>
      </c>
      <c r="CU70" s="2">
        <f t="shared" si="74"/>
        <v>0</v>
      </c>
      <c r="CV70" s="2">
        <f t="shared" si="75"/>
        <v>0</v>
      </c>
      <c r="CW70" s="2">
        <f t="shared" si="76"/>
        <v>0</v>
      </c>
      <c r="CX70" s="2">
        <f t="shared" si="77"/>
        <v>0</v>
      </c>
      <c r="CY70" s="2">
        <f t="shared" si="78"/>
        <v>0</v>
      </c>
      <c r="CZ70" s="2">
        <f t="shared" si="79"/>
        <v>0</v>
      </c>
      <c r="DA70" s="2">
        <f t="shared" si="80"/>
        <v>0</v>
      </c>
      <c r="DB70" s="2">
        <f t="shared" si="81"/>
        <v>0</v>
      </c>
      <c r="DC70" s="2">
        <f t="shared" si="82"/>
        <v>0</v>
      </c>
      <c r="DD70" s="2">
        <f t="shared" si="83"/>
        <v>0</v>
      </c>
      <c r="DE70" s="2">
        <f t="shared" si="84"/>
        <v>0</v>
      </c>
      <c r="DF70" s="2">
        <f t="shared" si="85"/>
        <v>0</v>
      </c>
      <c r="DG70" s="2">
        <f t="shared" si="86"/>
        <v>0</v>
      </c>
      <c r="DH70" s="2">
        <f t="shared" si="87"/>
        <v>0</v>
      </c>
      <c r="DI70" s="2">
        <f t="shared" si="88"/>
        <v>0</v>
      </c>
      <c r="DJ70" s="2">
        <f t="shared" si="89"/>
        <v>0</v>
      </c>
      <c r="DK70" s="2">
        <f t="shared" si="90"/>
        <v>0</v>
      </c>
      <c r="DL70" s="2">
        <f t="shared" si="91"/>
        <v>0</v>
      </c>
      <c r="DM70" s="2">
        <f t="shared" si="92"/>
        <v>0</v>
      </c>
      <c r="DN70" s="2">
        <f t="shared" si="93"/>
        <v>0</v>
      </c>
      <c r="DO70" s="2">
        <f t="shared" si="94"/>
        <v>0</v>
      </c>
      <c r="DP70" s="2">
        <f t="shared" si="95"/>
        <v>0</v>
      </c>
      <c r="DQ70" s="2">
        <f t="shared" si="96"/>
        <v>0</v>
      </c>
      <c r="DR70" s="2">
        <f t="shared" si="97"/>
        <v>0</v>
      </c>
      <c r="DS70" s="2">
        <f t="shared" si="98"/>
        <v>0</v>
      </c>
      <c r="DT70" s="2">
        <f t="shared" si="99"/>
        <v>0</v>
      </c>
      <c r="DU70" s="2">
        <f t="shared" si="100"/>
        <v>0</v>
      </c>
      <c r="DV70" s="2">
        <f t="shared" si="101"/>
        <v>0</v>
      </c>
      <c r="DW70" s="2">
        <f t="shared" si="102"/>
        <v>0</v>
      </c>
      <c r="DX70" s="2">
        <f t="shared" si="103"/>
        <v>0</v>
      </c>
      <c r="DY70" s="2">
        <f t="shared" si="104"/>
        <v>0</v>
      </c>
      <c r="DZ70" s="2">
        <f t="shared" si="105"/>
        <v>0</v>
      </c>
      <c r="EA70" s="2">
        <f t="shared" si="106"/>
        <v>0</v>
      </c>
      <c r="EB70" s="2">
        <f t="shared" si="107"/>
        <v>0</v>
      </c>
      <c r="EC70" s="2">
        <f t="shared" si="108"/>
        <v>0</v>
      </c>
      <c r="ED70" s="2">
        <f t="shared" si="109"/>
        <v>0</v>
      </c>
      <c r="EE70" s="2">
        <f t="shared" si="110"/>
        <v>0</v>
      </c>
      <c r="EF70" s="2">
        <f t="shared" si="111"/>
        <v>0</v>
      </c>
      <c r="EG70" s="2">
        <f t="shared" si="112"/>
        <v>0</v>
      </c>
      <c r="EH70" s="2">
        <f t="shared" si="122"/>
        <v>0</v>
      </c>
      <c r="EI70" s="2">
        <f t="shared" si="121"/>
        <v>0</v>
      </c>
      <c r="EJ70" s="2">
        <f t="shared" si="121"/>
        <v>0</v>
      </c>
      <c r="EK70" s="2">
        <f t="shared" si="121"/>
        <v>0</v>
      </c>
      <c r="EL70" s="2">
        <f t="shared" si="121"/>
        <v>0</v>
      </c>
      <c r="EM70" s="2">
        <f t="shared" si="121"/>
        <v>0</v>
      </c>
      <c r="EN70" s="2">
        <f t="shared" si="121"/>
        <v>0</v>
      </c>
      <c r="EO70" s="2">
        <f t="shared" si="121"/>
        <v>0</v>
      </c>
      <c r="EP70" s="2">
        <f t="shared" si="121"/>
        <v>0</v>
      </c>
      <c r="ES70" s="7"/>
      <c r="ET70" s="7"/>
      <c r="EU70" s="7"/>
      <c r="EV70" s="7"/>
      <c r="EW70" s="7"/>
      <c r="EX70" s="7"/>
      <c r="EY70" s="7"/>
      <c r="EZ70" s="7"/>
    </row>
    <row r="71" spans="1:156" ht="16.5" x14ac:dyDescent="0.25">
      <c r="A71" s="78" t="str">
        <f>CONCATENATE(FIXED(BE14,1)," - ",FIXED(BE14+0.1,1))</f>
        <v>2,3 - 2,4</v>
      </c>
      <c r="B71" s="126"/>
      <c r="C71" s="179" t="str">
        <f>IF(BE154&gt;0,BE155/BE154,"")</f>
        <v/>
      </c>
      <c r="D71" s="150" t="str">
        <f>IF(BE154&gt;0,BE154,"")</f>
        <v/>
      </c>
      <c r="E71" s="150" t="str">
        <f>IF(BE148&gt;0,BE151/BE148,"")</f>
        <v/>
      </c>
      <c r="F71" s="179" t="str">
        <f>IF(DJ149&gt;0,DJ150/DJ149,"")</f>
        <v/>
      </c>
      <c r="G71" s="150" t="str">
        <f>IF(DJ149&gt;0,DJ149,"")</f>
        <v/>
      </c>
      <c r="H71" s="79" t="str">
        <f>IF(DJ154&gt;0,DJ155/DJ154,"")</f>
        <v/>
      </c>
      <c r="I71" s="150" t="str">
        <f>IF(DJ154&gt;0,DJ154,"")</f>
        <v/>
      </c>
      <c r="J71" s="109"/>
      <c r="K71" s="94"/>
      <c r="L71" s="66"/>
      <c r="M71" s="9" t="str">
        <f>IF('BLOC PM'!A61&lt;&gt;"",'BLOC PM'!A61,"")</f>
        <v/>
      </c>
      <c r="N71" s="9">
        <f>IF(AND('BLOC PM'!A61&lt;&gt;"",'BLOC PM'!N61&lt;&gt;"*Non mis en vente"),1,0)</f>
        <v>0</v>
      </c>
      <c r="O71" s="9">
        <f>IF(OR('BLOC PM'!E61="CR",'BLOC PM'!E61="CE"),1,0)</f>
        <v>0</v>
      </c>
      <c r="P71" s="9">
        <f>IF(AND('BLOC PM'!N61&lt;&gt;"*RETIRE",'BLOC PM'!N61&lt;&gt;"*PAS D'OFFRE",'BLOC PM'!N61&lt;&gt;""),1,0)</f>
        <v>0</v>
      </c>
      <c r="Q71" s="10">
        <f>'BLOC PM'!I61</f>
        <v>0</v>
      </c>
      <c r="R71" s="10">
        <f t="shared" si="117"/>
        <v>0</v>
      </c>
      <c r="S71" s="10">
        <f>'BLOC PM'!L61</f>
        <v>0</v>
      </c>
      <c r="T71" s="10">
        <f t="shared" si="118"/>
        <v>0</v>
      </c>
      <c r="U71" s="10">
        <f>'BLOC PM'!O61</f>
        <v>0</v>
      </c>
      <c r="V71" s="10">
        <f t="shared" si="119"/>
        <v>0</v>
      </c>
      <c r="W71" s="10">
        <f>'BLOC PM'!B61</f>
        <v>0</v>
      </c>
      <c r="X71" s="7"/>
      <c r="Y71" s="2">
        <f>+'UP PM'!A62</f>
        <v>0</v>
      </c>
      <c r="Z71" s="2">
        <f>IF(AND('UP PM'!A62&lt;&gt;"",'UP PM'!N62&lt;&gt;"*Non mis en vente"),1,0)</f>
        <v>0</v>
      </c>
      <c r="AA71" s="2">
        <f>IF(AND('UP PM'!N62&lt;&gt;"*RETIRE",'UP PM'!N62&lt;&gt;"*PAS D'OFFRE",'UP PM'!N62&lt;&gt;""),1,0)</f>
        <v>0</v>
      </c>
      <c r="AB71" s="10">
        <f>+'UP PM'!G62</f>
        <v>0</v>
      </c>
      <c r="AC71" s="2">
        <f t="shared" si="5"/>
        <v>0</v>
      </c>
      <c r="AD71" s="2">
        <f>'UP PM'!B62</f>
        <v>0</v>
      </c>
      <c r="AE71" s="7"/>
      <c r="AF71" s="154"/>
      <c r="AG71" s="9" t="str">
        <f>IF('BLOC PM'!A61&lt;&gt;"",'BLOC PM'!A61,"")</f>
        <v/>
      </c>
      <c r="AH71" s="148">
        <f>IF(AND('BLOC PM'!$K61&gt;synthèse!AH$14,'BLOC PM'!$K61&lt;synthèse!AH$14+0.1),1,0)</f>
        <v>0</v>
      </c>
      <c r="AI71" s="148">
        <f>IF(AND('BLOC PM'!$K61&gt;synthèse!AI$14,'BLOC PM'!$K61&lt;synthèse!AI$14+0.1),1,0)</f>
        <v>0</v>
      </c>
      <c r="AJ71" s="148">
        <f>IF(AND('BLOC PM'!$K61&gt;synthèse!AJ$14,'BLOC PM'!$K61&lt;synthèse!AJ$14+0.1),1,0)</f>
        <v>0</v>
      </c>
      <c r="AK71" s="148">
        <f>IF(AND('BLOC PM'!$K61&gt;synthèse!AK$14,'BLOC PM'!$K61&lt;synthèse!AK$14+0.1),1,0)</f>
        <v>0</v>
      </c>
      <c r="AL71" s="148">
        <f>IF(AND('BLOC PM'!$K61&gt;synthèse!AL$14,'BLOC PM'!$K61&lt;synthèse!AL$14+0.1),1,0)</f>
        <v>0</v>
      </c>
      <c r="AM71" s="148">
        <f>IF(AND('BLOC PM'!$K61&gt;synthèse!AM$14,'BLOC PM'!$K61&lt;synthèse!AM$14+0.1),1,0)</f>
        <v>0</v>
      </c>
      <c r="AN71" s="148">
        <f>IF(AND('BLOC PM'!$K61&gt;synthèse!AN$14,'BLOC PM'!$K61&lt;synthèse!AN$14+0.1),1,0)</f>
        <v>0</v>
      </c>
      <c r="AO71" s="148">
        <f>IF(AND('BLOC PM'!$K61&gt;synthèse!AO$14,'BLOC PM'!$K61&lt;synthèse!AO$14+0.1),1,0)</f>
        <v>0</v>
      </c>
      <c r="AP71" s="148">
        <f>IF(AND('BLOC PM'!$K61&gt;synthèse!AP$14,'BLOC PM'!$K61&lt;synthèse!AP$14+0.1),1,0)</f>
        <v>0</v>
      </c>
      <c r="AQ71" s="148">
        <f>IF(AND('BLOC PM'!$K61&gt;synthèse!AQ$14,'BLOC PM'!$K61&lt;synthèse!AQ$14+0.1),1,0)</f>
        <v>0</v>
      </c>
      <c r="AR71" s="148">
        <f>IF(AND('BLOC PM'!$K61&gt;synthèse!AR$14,'BLOC PM'!$K61&lt;synthèse!AR$14+0.1),1,0)</f>
        <v>0</v>
      </c>
      <c r="AS71" s="148">
        <f>IF(AND('BLOC PM'!$K61&gt;synthèse!AS$14,'BLOC PM'!$K61&lt;synthèse!AS$14+0.1),1,0)</f>
        <v>0</v>
      </c>
      <c r="AT71" s="148">
        <f>IF(AND('BLOC PM'!$K61&gt;synthèse!AT$14,'BLOC PM'!$K61&lt;synthèse!AT$14+0.1),1,0)</f>
        <v>0</v>
      </c>
      <c r="AU71" s="148">
        <f>IF(AND('BLOC PM'!$K61&gt;synthèse!AU$14,'BLOC PM'!$K61&lt;synthèse!AU$14+0.1),1,0)</f>
        <v>0</v>
      </c>
      <c r="AV71" s="148">
        <f>IF(AND('BLOC PM'!$K61&gt;synthèse!AV$14,'BLOC PM'!$K61&lt;synthèse!AV$14+0.1),1,0)</f>
        <v>0</v>
      </c>
      <c r="AW71" s="148">
        <f>IF(AND('BLOC PM'!$K61&gt;synthèse!AW$14,'BLOC PM'!$K61&lt;synthèse!AW$14+0.1),1,0)</f>
        <v>0</v>
      </c>
      <c r="AX71" s="148">
        <f>IF(AND('BLOC PM'!$K61&gt;synthèse!AX$14,'BLOC PM'!$K61&lt;synthèse!AX$14+0.1),1,0)</f>
        <v>0</v>
      </c>
      <c r="AY71" s="148">
        <f>IF(AND('BLOC PM'!$K61&gt;synthèse!AY$14,'BLOC PM'!$K61&lt;synthèse!AY$14+0.1),1,0)</f>
        <v>0</v>
      </c>
      <c r="AZ71" s="148">
        <f>IF(AND('BLOC PM'!$K61&gt;synthèse!AZ$14,'BLOC PM'!$K61&lt;synthèse!AZ$14+0.1),1,0)</f>
        <v>0</v>
      </c>
      <c r="BA71" s="148">
        <f>IF(AND('BLOC PM'!$K61&gt;synthèse!BA$14,'BLOC PM'!$K61&lt;synthèse!BA$14+0.1),1,0)</f>
        <v>0</v>
      </c>
      <c r="BB71" s="148">
        <f>IF(AND('BLOC PM'!$K61&gt;synthèse!BB$14,'BLOC PM'!$K61&lt;synthèse!BB$14+0.1),1,0)</f>
        <v>0</v>
      </c>
      <c r="BC71" s="148">
        <f>IF(AND('BLOC PM'!$K61&gt;synthèse!BC$14,'BLOC PM'!$K61&lt;synthèse!BC$14+0.1),1,0)</f>
        <v>0</v>
      </c>
      <c r="BD71" s="148">
        <f>IF(AND('BLOC PM'!$K61&gt;synthèse!BD$14,'BLOC PM'!$K61&lt;synthèse!BD$14+0.1),1,0)</f>
        <v>0</v>
      </c>
      <c r="BE71" s="148">
        <f>IF(AND('BLOC PM'!$K61&gt;synthèse!BE$14,'BLOC PM'!$K61&lt;synthèse!BE$14+0.1),1,0)</f>
        <v>0</v>
      </c>
      <c r="BF71" s="148">
        <f>IF(AND('BLOC PM'!$K61&gt;synthèse!BF$14,'BLOC PM'!$K61&lt;synthèse!BF$14+0.1),1,0)</f>
        <v>0</v>
      </c>
      <c r="BG71" s="148">
        <f>IF(AND('BLOC PM'!$K61&gt;synthèse!BG$14,'BLOC PM'!$K61&lt;synthèse!BG$14+0.1),1,0)</f>
        <v>0</v>
      </c>
      <c r="BH71" s="148">
        <f>IF(AND('BLOC PM'!$K61&gt;synthèse!BH$14,'BLOC PM'!$K61&lt;synthèse!BH$14+0.1),1,0)</f>
        <v>0</v>
      </c>
      <c r="BI71" s="148">
        <f>IF(AND('BLOC PM'!$K61&gt;synthèse!BI$14,'BLOC PM'!$K61&lt;synthèse!BI$14+0.1),1,0)</f>
        <v>0</v>
      </c>
      <c r="BJ71" s="148">
        <f>IF(AND('BLOC PM'!$K61&gt;synthèse!BJ$14,'BLOC PM'!$K61&lt;synthèse!BJ$14+0.1),1,0)</f>
        <v>0</v>
      </c>
      <c r="BK71" s="148">
        <f>IF(AND('BLOC PM'!$K61&gt;synthèse!BK$14,'BLOC PM'!$K61&lt;synthèse!BK$14+0.1),1,0)</f>
        <v>0</v>
      </c>
      <c r="BL71" s="148">
        <f>IF(AND('BLOC PM'!$K61&gt;synthèse!BL$14,'BLOC PM'!$K61&lt;synthèse!BL$14+0.1),1,0)</f>
        <v>0</v>
      </c>
      <c r="BM71" s="148">
        <f>IF(AND('BLOC PM'!$K61&gt;synthèse!BM$14,'BLOC PM'!$K61&lt;synthèse!BM$14+0.1),1,0)</f>
        <v>0</v>
      </c>
      <c r="BN71" s="148">
        <f>IF(AND('BLOC PM'!$K61&gt;synthèse!BN$14,'BLOC PM'!$K61&lt;synthèse!BN$14+0.1),1,0)</f>
        <v>0</v>
      </c>
      <c r="BO71" s="148">
        <f>IF(AND('BLOC PM'!$K61&gt;synthèse!BO$14,'BLOC PM'!$K61&lt;synthèse!BO$14+0.1),1,0)</f>
        <v>0</v>
      </c>
      <c r="BP71" s="148">
        <f>IF(AND('BLOC PM'!$K61&gt;synthèse!BP$14,'BLOC PM'!$K61&lt;synthèse!BP$14+0.1),1,0)</f>
        <v>0</v>
      </c>
      <c r="BQ71" s="148">
        <f>IF(AND('BLOC PM'!$K61&gt;synthèse!BQ$14,'BLOC PM'!$K61&lt;synthèse!BQ$14+0.1),1,0)</f>
        <v>0</v>
      </c>
      <c r="BR71" s="148">
        <f>IF(AND('BLOC PM'!$K61&gt;synthèse!BR$14,'BLOC PM'!$K61&lt;synthèse!BR$14+0.1),1,0)</f>
        <v>0</v>
      </c>
      <c r="BS71" s="148">
        <f>IF(AND('BLOC PM'!$K61&gt;synthèse!BS$14,'BLOC PM'!$K61&lt;synthèse!BS$14+0.1),1,0)</f>
        <v>0</v>
      </c>
      <c r="BT71" s="148">
        <f>IF(AND('BLOC PM'!$K61&gt;synthèse!BT$14,'BLOC PM'!$K61&lt;synthèse!BT$14+0.1),1,0)</f>
        <v>0</v>
      </c>
      <c r="BU71" s="148">
        <f>IF(AND('BLOC PM'!$K61&gt;synthèse!BU$14,'BLOC PM'!$K61&lt;synthèse!BU$14+0.1),1,0)</f>
        <v>0</v>
      </c>
      <c r="BV71" s="148">
        <f>IF(AND('BLOC PM'!$K61&gt;synthèse!BV$14,'BLOC PM'!$K61&lt;synthèse!BV$14+0.1),1,0)</f>
        <v>0</v>
      </c>
      <c r="BW71" s="148">
        <f>IF(AND('BLOC PM'!$K61&gt;synthèse!BW$14,'BLOC PM'!$K61&lt;synthèse!BW$14+0.1),1,0)</f>
        <v>0</v>
      </c>
      <c r="BX71" s="148">
        <f>IF(AND('BLOC PM'!$K61&gt;synthèse!BX$14,'BLOC PM'!$K61&lt;synthèse!BX$14+0.1),1,0)</f>
        <v>0</v>
      </c>
      <c r="BY71" s="148">
        <f>IF(AND('BLOC PM'!$K61&gt;synthèse!BY$14,'BLOC PM'!$K61&lt;synthèse!BY$14+0.1),1,0)</f>
        <v>0</v>
      </c>
      <c r="BZ71" s="148">
        <f>IF(AND('BLOC PM'!$K61&gt;synthèse!BZ$14,'BLOC PM'!$K61&lt;synthèse!BZ$14+0.1),1,0)</f>
        <v>0</v>
      </c>
      <c r="CA71" s="148">
        <f>IF(AND('BLOC PM'!$K61&gt;synthèse!CA$14,'BLOC PM'!$K61&lt;synthèse!CA$14+0.1),1,0)</f>
        <v>0</v>
      </c>
      <c r="CB71" s="148">
        <f>IF(AND('BLOC PM'!$K61&gt;synthèse!CB$14,'BLOC PM'!$K61&lt;synthèse!CB$14+0.1),1,0)</f>
        <v>0</v>
      </c>
      <c r="CC71" s="148">
        <f>IF(AND('BLOC PM'!$K61&gt;synthèse!CC$14,'BLOC PM'!$K61&lt;synthèse!CC$14+0.1),1,0)</f>
        <v>0</v>
      </c>
      <c r="CD71" s="148">
        <f>IF(AND('BLOC PM'!$K61&gt;synthèse!CD$14,'BLOC PM'!$K61&lt;synthèse!CD$14+0.1),1,0)</f>
        <v>0</v>
      </c>
      <c r="CE71" s="148">
        <f>IF(AND('BLOC PM'!$K61&gt;synthèse!CE$14,'BLOC PM'!$K61&lt;synthèse!CE$14+0.1),1,0)</f>
        <v>0</v>
      </c>
      <c r="CF71" s="148">
        <f>IF(AND('BLOC PM'!$K61&gt;synthèse!CF$14,'BLOC PM'!$K61&lt;synthèse!CF$14+0.1),1,0)</f>
        <v>0</v>
      </c>
      <c r="CG71" s="148">
        <f>IF(AND('BLOC PM'!$K61&gt;synthèse!CG$14,'BLOC PM'!$K61&lt;synthèse!CG$14+0.1),1,0)</f>
        <v>0</v>
      </c>
      <c r="CH71" s="148">
        <f>IF(AND('BLOC PM'!$K61&gt;synthèse!CH$14,'BLOC PM'!$K61&lt;synthèse!CH$14+0.1),1,0)</f>
        <v>0</v>
      </c>
      <c r="CI71" s="148">
        <f>IF(AND('BLOC PM'!$K61&gt;synthèse!CI$14,'BLOC PM'!$K61&lt;synthèse!CI$14+0.1),1,0)</f>
        <v>0</v>
      </c>
      <c r="CJ71" s="148">
        <f>IF(AND('BLOC PM'!$K61&gt;synthèse!CJ$14,'BLOC PM'!$K61&lt;synthèse!CJ$14+0.1),1,0)</f>
        <v>0</v>
      </c>
      <c r="CK71" s="148">
        <f>IF(AND('BLOC PM'!$K61&gt;synthèse!CK$14,'BLOC PM'!$K61&lt;synthèse!CK$14+0.1),1,0)</f>
        <v>0</v>
      </c>
      <c r="CM71" s="2">
        <f t="shared" si="66"/>
        <v>0</v>
      </c>
      <c r="CN71" s="2">
        <f t="shared" si="67"/>
        <v>0</v>
      </c>
      <c r="CO71" s="2">
        <f t="shared" si="68"/>
        <v>0</v>
      </c>
      <c r="CP71" s="2">
        <f t="shared" si="69"/>
        <v>0</v>
      </c>
      <c r="CQ71" s="2">
        <f t="shared" si="70"/>
        <v>0</v>
      </c>
      <c r="CR71" s="2">
        <f t="shared" si="71"/>
        <v>0</v>
      </c>
      <c r="CS71" s="2">
        <f t="shared" si="72"/>
        <v>0</v>
      </c>
      <c r="CT71" s="2">
        <f t="shared" si="73"/>
        <v>0</v>
      </c>
      <c r="CU71" s="2">
        <f t="shared" si="74"/>
        <v>0</v>
      </c>
      <c r="CV71" s="2">
        <f t="shared" si="75"/>
        <v>0</v>
      </c>
      <c r="CW71" s="2">
        <f t="shared" si="76"/>
        <v>0</v>
      </c>
      <c r="CX71" s="2">
        <f t="shared" si="77"/>
        <v>0</v>
      </c>
      <c r="CY71" s="2">
        <f t="shared" si="78"/>
        <v>0</v>
      </c>
      <c r="CZ71" s="2">
        <f t="shared" si="79"/>
        <v>0</v>
      </c>
      <c r="DA71" s="2">
        <f t="shared" si="80"/>
        <v>0</v>
      </c>
      <c r="DB71" s="2">
        <f t="shared" si="81"/>
        <v>0</v>
      </c>
      <c r="DC71" s="2">
        <f t="shared" si="82"/>
        <v>0</v>
      </c>
      <c r="DD71" s="2">
        <f t="shared" si="83"/>
        <v>0</v>
      </c>
      <c r="DE71" s="2">
        <f t="shared" si="84"/>
        <v>0</v>
      </c>
      <c r="DF71" s="2">
        <f t="shared" si="85"/>
        <v>0</v>
      </c>
      <c r="DG71" s="2">
        <f t="shared" si="86"/>
        <v>0</v>
      </c>
      <c r="DH71" s="2">
        <f t="shared" si="87"/>
        <v>0</v>
      </c>
      <c r="DI71" s="2">
        <f t="shared" si="88"/>
        <v>0</v>
      </c>
      <c r="DJ71" s="2">
        <f t="shared" si="89"/>
        <v>0</v>
      </c>
      <c r="DK71" s="2">
        <f t="shared" si="90"/>
        <v>0</v>
      </c>
      <c r="DL71" s="2">
        <f t="shared" si="91"/>
        <v>0</v>
      </c>
      <c r="DM71" s="2">
        <f t="shared" si="92"/>
        <v>0</v>
      </c>
      <c r="DN71" s="2">
        <f t="shared" si="93"/>
        <v>0</v>
      </c>
      <c r="DO71" s="2">
        <f t="shared" si="94"/>
        <v>0</v>
      </c>
      <c r="DP71" s="2">
        <f t="shared" si="95"/>
        <v>0</v>
      </c>
      <c r="DQ71" s="2">
        <f t="shared" si="96"/>
        <v>0</v>
      </c>
      <c r="DR71" s="2">
        <f t="shared" si="97"/>
        <v>0</v>
      </c>
      <c r="DS71" s="2">
        <f t="shared" si="98"/>
        <v>0</v>
      </c>
      <c r="DT71" s="2">
        <f t="shared" si="99"/>
        <v>0</v>
      </c>
      <c r="DU71" s="2">
        <f t="shared" si="100"/>
        <v>0</v>
      </c>
      <c r="DV71" s="2">
        <f t="shared" si="101"/>
        <v>0</v>
      </c>
      <c r="DW71" s="2">
        <f t="shared" si="102"/>
        <v>0</v>
      </c>
      <c r="DX71" s="2">
        <f t="shared" si="103"/>
        <v>0</v>
      </c>
      <c r="DY71" s="2">
        <f t="shared" si="104"/>
        <v>0</v>
      </c>
      <c r="DZ71" s="2">
        <f t="shared" si="105"/>
        <v>0</v>
      </c>
      <c r="EA71" s="2">
        <f t="shared" si="106"/>
        <v>0</v>
      </c>
      <c r="EB71" s="2">
        <f t="shared" si="107"/>
        <v>0</v>
      </c>
      <c r="EC71" s="2">
        <f t="shared" si="108"/>
        <v>0</v>
      </c>
      <c r="ED71" s="2">
        <f t="shared" si="109"/>
        <v>0</v>
      </c>
      <c r="EE71" s="2">
        <f t="shared" si="110"/>
        <v>0</v>
      </c>
      <c r="EF71" s="2">
        <f t="shared" si="111"/>
        <v>0</v>
      </c>
      <c r="EG71" s="2">
        <f t="shared" si="112"/>
        <v>0</v>
      </c>
      <c r="EH71" s="2">
        <f t="shared" si="122"/>
        <v>0</v>
      </c>
      <c r="EI71" s="2">
        <f t="shared" si="121"/>
        <v>0</v>
      </c>
      <c r="EJ71" s="2">
        <f t="shared" si="121"/>
        <v>0</v>
      </c>
      <c r="EK71" s="2">
        <f t="shared" si="121"/>
        <v>0</v>
      </c>
      <c r="EL71" s="2">
        <f t="shared" si="121"/>
        <v>0</v>
      </c>
      <c r="EM71" s="2">
        <f t="shared" si="121"/>
        <v>0</v>
      </c>
      <c r="EN71" s="2">
        <f t="shared" si="121"/>
        <v>0</v>
      </c>
      <c r="EO71" s="2">
        <f t="shared" si="121"/>
        <v>0</v>
      </c>
      <c r="EP71" s="2">
        <f t="shared" si="121"/>
        <v>0</v>
      </c>
      <c r="ES71" s="7"/>
      <c r="ET71" s="7"/>
      <c r="EU71" s="7"/>
      <c r="EV71" s="7"/>
      <c r="EW71" s="7"/>
      <c r="EX71" s="7"/>
      <c r="EY71" s="7"/>
      <c r="EZ71" s="7"/>
    </row>
    <row r="72" spans="1:156" ht="16.5" x14ac:dyDescent="0.25">
      <c r="A72" s="78" t="str">
        <f>CONCATENATE(FIXED(BF14,1)," - ",FIXED(BF14+0.1,1))</f>
        <v>2,4 - 2,5</v>
      </c>
      <c r="B72" s="126"/>
      <c r="C72" s="179" t="str">
        <f>IF(BF154&gt;0,BF155/BF154,"")</f>
        <v/>
      </c>
      <c r="D72" s="150" t="str">
        <f>IF(BF154&gt;0,BF154,"")</f>
        <v/>
      </c>
      <c r="E72" s="150" t="str">
        <f>IF(BF148&gt;0,BF151/BF148,"")</f>
        <v/>
      </c>
      <c r="F72" s="179" t="str">
        <f>IF(DK149&gt;0,DK150/DK149,"")</f>
        <v/>
      </c>
      <c r="G72" s="150" t="str">
        <f>IF(DK149&gt;0,DK149,"")</f>
        <v/>
      </c>
      <c r="H72" s="79" t="str">
        <f>IF(DK154&gt;0,DK155/DK154,"")</f>
        <v/>
      </c>
      <c r="I72" s="150" t="str">
        <f>IF(DK154&gt;0,DK154,"")</f>
        <v/>
      </c>
      <c r="J72" s="109"/>
      <c r="K72" s="94"/>
      <c r="L72" s="66"/>
      <c r="M72" s="9" t="str">
        <f>IF('BLOC PM'!A62&lt;&gt;"",'BLOC PM'!A62,"")</f>
        <v/>
      </c>
      <c r="N72" s="9">
        <f>IF(AND('BLOC PM'!A62&lt;&gt;"",'BLOC PM'!N62&lt;&gt;"*Non mis en vente"),1,0)</f>
        <v>0</v>
      </c>
      <c r="O72" s="9">
        <f>IF(OR('BLOC PM'!E62="CR",'BLOC PM'!E62="CE"),1,0)</f>
        <v>0</v>
      </c>
      <c r="P72" s="9">
        <f>IF(AND('BLOC PM'!N62&lt;&gt;"*RETIRE",'BLOC PM'!N62&lt;&gt;"*PAS D'OFFRE",'BLOC PM'!N62&lt;&gt;""),1,0)</f>
        <v>0</v>
      </c>
      <c r="Q72" s="10">
        <f>'BLOC PM'!I62</f>
        <v>0</v>
      </c>
      <c r="R72" s="10">
        <f t="shared" si="117"/>
        <v>0</v>
      </c>
      <c r="S72" s="10">
        <f>'BLOC PM'!L62</f>
        <v>0</v>
      </c>
      <c r="T72" s="10">
        <f t="shared" si="118"/>
        <v>0</v>
      </c>
      <c r="U72" s="10">
        <f>'BLOC PM'!O62</f>
        <v>0</v>
      </c>
      <c r="V72" s="10">
        <f t="shared" si="119"/>
        <v>0</v>
      </c>
      <c r="W72" s="10">
        <f>'BLOC PM'!B62</f>
        <v>0</v>
      </c>
      <c r="X72" s="7"/>
      <c r="Y72" s="2">
        <f>+'UP PM'!A63</f>
        <v>0</v>
      </c>
      <c r="Z72" s="2">
        <f>IF(AND('UP PM'!A63&lt;&gt;"",'UP PM'!N63&lt;&gt;"*Non mis en vente"),1,0)</f>
        <v>0</v>
      </c>
      <c r="AA72" s="2">
        <f>IF(AND('UP PM'!N63&lt;&gt;"*RETIRE",'UP PM'!N63&lt;&gt;"*PAS D'OFFRE",'UP PM'!N63&lt;&gt;""),1,0)</f>
        <v>0</v>
      </c>
      <c r="AB72" s="10">
        <f>+'UP PM'!G63</f>
        <v>0</v>
      </c>
      <c r="AC72" s="2">
        <f t="shared" si="5"/>
        <v>0</v>
      </c>
      <c r="AD72" s="2">
        <f>'UP PM'!B63</f>
        <v>0</v>
      </c>
      <c r="AE72" s="7"/>
      <c r="AF72" s="154"/>
      <c r="AG72" s="9" t="str">
        <f>IF('BLOC PM'!A62&lt;&gt;"",'BLOC PM'!A62,"")</f>
        <v/>
      </c>
      <c r="AH72" s="148">
        <f>IF(AND('BLOC PM'!$K62&gt;synthèse!AH$14,'BLOC PM'!$K62&lt;synthèse!AH$14+0.1),1,0)</f>
        <v>0</v>
      </c>
      <c r="AI72" s="148">
        <f>IF(AND('BLOC PM'!$K62&gt;synthèse!AI$14,'BLOC PM'!$K62&lt;synthèse!AI$14+0.1),1,0)</f>
        <v>0</v>
      </c>
      <c r="AJ72" s="148">
        <f>IF(AND('BLOC PM'!$K62&gt;synthèse!AJ$14,'BLOC PM'!$K62&lt;synthèse!AJ$14+0.1),1,0)</f>
        <v>0</v>
      </c>
      <c r="AK72" s="148">
        <f>IF(AND('BLOC PM'!$K62&gt;synthèse!AK$14,'BLOC PM'!$K62&lt;synthèse!AK$14+0.1),1,0)</f>
        <v>0</v>
      </c>
      <c r="AL72" s="148">
        <f>IF(AND('BLOC PM'!$K62&gt;synthèse!AL$14,'BLOC PM'!$K62&lt;synthèse!AL$14+0.1),1,0)</f>
        <v>0</v>
      </c>
      <c r="AM72" s="148">
        <f>IF(AND('BLOC PM'!$K62&gt;synthèse!AM$14,'BLOC PM'!$K62&lt;synthèse!AM$14+0.1),1,0)</f>
        <v>0</v>
      </c>
      <c r="AN72" s="148">
        <f>IF(AND('BLOC PM'!$K62&gt;synthèse!AN$14,'BLOC PM'!$K62&lt;synthèse!AN$14+0.1),1,0)</f>
        <v>0</v>
      </c>
      <c r="AO72" s="148">
        <f>IF(AND('BLOC PM'!$K62&gt;synthèse!AO$14,'BLOC PM'!$K62&lt;synthèse!AO$14+0.1),1,0)</f>
        <v>0</v>
      </c>
      <c r="AP72" s="148">
        <f>IF(AND('BLOC PM'!$K62&gt;synthèse!AP$14,'BLOC PM'!$K62&lt;synthèse!AP$14+0.1),1,0)</f>
        <v>0</v>
      </c>
      <c r="AQ72" s="148">
        <f>IF(AND('BLOC PM'!$K62&gt;synthèse!AQ$14,'BLOC PM'!$K62&lt;synthèse!AQ$14+0.1),1,0)</f>
        <v>0</v>
      </c>
      <c r="AR72" s="148">
        <f>IF(AND('BLOC PM'!$K62&gt;synthèse!AR$14,'BLOC PM'!$K62&lt;synthèse!AR$14+0.1),1,0)</f>
        <v>0</v>
      </c>
      <c r="AS72" s="148">
        <f>IF(AND('BLOC PM'!$K62&gt;synthèse!AS$14,'BLOC PM'!$K62&lt;synthèse!AS$14+0.1),1,0)</f>
        <v>0</v>
      </c>
      <c r="AT72" s="148">
        <f>IF(AND('BLOC PM'!$K62&gt;synthèse!AT$14,'BLOC PM'!$K62&lt;synthèse!AT$14+0.1),1,0)</f>
        <v>0</v>
      </c>
      <c r="AU72" s="148">
        <f>IF(AND('BLOC PM'!$K62&gt;synthèse!AU$14,'BLOC PM'!$K62&lt;synthèse!AU$14+0.1),1,0)</f>
        <v>0</v>
      </c>
      <c r="AV72" s="148">
        <f>IF(AND('BLOC PM'!$K62&gt;synthèse!AV$14,'BLOC PM'!$K62&lt;synthèse!AV$14+0.1),1,0)</f>
        <v>0</v>
      </c>
      <c r="AW72" s="148">
        <f>IF(AND('BLOC PM'!$K62&gt;synthèse!AW$14,'BLOC PM'!$K62&lt;synthèse!AW$14+0.1),1,0)</f>
        <v>0</v>
      </c>
      <c r="AX72" s="148">
        <f>IF(AND('BLOC PM'!$K62&gt;synthèse!AX$14,'BLOC PM'!$K62&lt;synthèse!AX$14+0.1),1,0)</f>
        <v>0</v>
      </c>
      <c r="AY72" s="148">
        <f>IF(AND('BLOC PM'!$K62&gt;synthèse!AY$14,'BLOC PM'!$K62&lt;synthèse!AY$14+0.1),1,0)</f>
        <v>0</v>
      </c>
      <c r="AZ72" s="148">
        <f>IF(AND('BLOC PM'!$K62&gt;synthèse!AZ$14,'BLOC PM'!$K62&lt;synthèse!AZ$14+0.1),1,0)</f>
        <v>0</v>
      </c>
      <c r="BA72" s="148">
        <f>IF(AND('BLOC PM'!$K62&gt;synthèse!BA$14,'BLOC PM'!$K62&lt;synthèse!BA$14+0.1),1,0)</f>
        <v>0</v>
      </c>
      <c r="BB72" s="148">
        <f>IF(AND('BLOC PM'!$K62&gt;synthèse!BB$14,'BLOC PM'!$K62&lt;synthèse!BB$14+0.1),1,0)</f>
        <v>0</v>
      </c>
      <c r="BC72" s="148">
        <f>IF(AND('BLOC PM'!$K62&gt;synthèse!BC$14,'BLOC PM'!$K62&lt;synthèse!BC$14+0.1),1,0)</f>
        <v>0</v>
      </c>
      <c r="BD72" s="148">
        <f>IF(AND('BLOC PM'!$K62&gt;synthèse!BD$14,'BLOC PM'!$K62&lt;synthèse!BD$14+0.1),1,0)</f>
        <v>0</v>
      </c>
      <c r="BE72" s="148">
        <f>IF(AND('BLOC PM'!$K62&gt;synthèse!BE$14,'BLOC PM'!$K62&lt;synthèse!BE$14+0.1),1,0)</f>
        <v>0</v>
      </c>
      <c r="BF72" s="148">
        <f>IF(AND('BLOC PM'!$K62&gt;synthèse!BF$14,'BLOC PM'!$K62&lt;synthèse!BF$14+0.1),1,0)</f>
        <v>0</v>
      </c>
      <c r="BG72" s="148">
        <f>IF(AND('BLOC PM'!$K62&gt;synthèse!BG$14,'BLOC PM'!$K62&lt;synthèse!BG$14+0.1),1,0)</f>
        <v>0</v>
      </c>
      <c r="BH72" s="148">
        <f>IF(AND('BLOC PM'!$K62&gt;synthèse!BH$14,'BLOC PM'!$K62&lt;synthèse!BH$14+0.1),1,0)</f>
        <v>0</v>
      </c>
      <c r="BI72" s="148">
        <f>IF(AND('BLOC PM'!$K62&gt;synthèse!BI$14,'BLOC PM'!$K62&lt;synthèse!BI$14+0.1),1,0)</f>
        <v>0</v>
      </c>
      <c r="BJ72" s="148">
        <f>IF(AND('BLOC PM'!$K62&gt;synthèse!BJ$14,'BLOC PM'!$K62&lt;synthèse!BJ$14+0.1),1,0)</f>
        <v>0</v>
      </c>
      <c r="BK72" s="148">
        <f>IF(AND('BLOC PM'!$K62&gt;synthèse!BK$14,'BLOC PM'!$K62&lt;synthèse!BK$14+0.1),1,0)</f>
        <v>0</v>
      </c>
      <c r="BL72" s="148">
        <f>IF(AND('BLOC PM'!$K62&gt;synthèse!BL$14,'BLOC PM'!$K62&lt;synthèse!BL$14+0.1),1,0)</f>
        <v>0</v>
      </c>
      <c r="BM72" s="148">
        <f>IF(AND('BLOC PM'!$K62&gt;synthèse!BM$14,'BLOC PM'!$K62&lt;synthèse!BM$14+0.1),1,0)</f>
        <v>0</v>
      </c>
      <c r="BN72" s="148">
        <f>IF(AND('BLOC PM'!$K62&gt;synthèse!BN$14,'BLOC PM'!$K62&lt;synthèse!BN$14+0.1),1,0)</f>
        <v>0</v>
      </c>
      <c r="BO72" s="148">
        <f>IF(AND('BLOC PM'!$K62&gt;synthèse!BO$14,'BLOC PM'!$K62&lt;synthèse!BO$14+0.1),1,0)</f>
        <v>0</v>
      </c>
      <c r="BP72" s="148">
        <f>IF(AND('BLOC PM'!$K62&gt;synthèse!BP$14,'BLOC PM'!$K62&lt;synthèse!BP$14+0.1),1,0)</f>
        <v>0</v>
      </c>
      <c r="BQ72" s="148">
        <f>IF(AND('BLOC PM'!$K62&gt;synthèse!BQ$14,'BLOC PM'!$K62&lt;synthèse!BQ$14+0.1),1,0)</f>
        <v>0</v>
      </c>
      <c r="BR72" s="148">
        <f>IF(AND('BLOC PM'!$K62&gt;synthèse!BR$14,'BLOC PM'!$K62&lt;synthèse!BR$14+0.1),1,0)</f>
        <v>0</v>
      </c>
      <c r="BS72" s="148">
        <f>IF(AND('BLOC PM'!$K62&gt;synthèse!BS$14,'BLOC PM'!$K62&lt;synthèse!BS$14+0.1),1,0)</f>
        <v>0</v>
      </c>
      <c r="BT72" s="148">
        <f>IF(AND('BLOC PM'!$K62&gt;synthèse!BT$14,'BLOC PM'!$K62&lt;synthèse!BT$14+0.1),1,0)</f>
        <v>0</v>
      </c>
      <c r="BU72" s="148">
        <f>IF(AND('BLOC PM'!$K62&gt;synthèse!BU$14,'BLOC PM'!$K62&lt;synthèse!BU$14+0.1),1,0)</f>
        <v>0</v>
      </c>
      <c r="BV72" s="148">
        <f>IF(AND('BLOC PM'!$K62&gt;synthèse!BV$14,'BLOC PM'!$K62&lt;synthèse!BV$14+0.1),1,0)</f>
        <v>0</v>
      </c>
      <c r="BW72" s="148">
        <f>IF(AND('BLOC PM'!$K62&gt;synthèse!BW$14,'BLOC PM'!$K62&lt;synthèse!BW$14+0.1),1,0)</f>
        <v>0</v>
      </c>
      <c r="BX72" s="148">
        <f>IF(AND('BLOC PM'!$K62&gt;synthèse!BX$14,'BLOC PM'!$K62&lt;synthèse!BX$14+0.1),1,0)</f>
        <v>0</v>
      </c>
      <c r="BY72" s="148">
        <f>IF(AND('BLOC PM'!$K62&gt;synthèse!BY$14,'BLOC PM'!$K62&lt;synthèse!BY$14+0.1),1,0)</f>
        <v>0</v>
      </c>
      <c r="BZ72" s="148">
        <f>IF(AND('BLOC PM'!$K62&gt;synthèse!BZ$14,'BLOC PM'!$K62&lt;synthèse!BZ$14+0.1),1,0)</f>
        <v>0</v>
      </c>
      <c r="CA72" s="148">
        <f>IF(AND('BLOC PM'!$K62&gt;synthèse!CA$14,'BLOC PM'!$K62&lt;synthèse!CA$14+0.1),1,0)</f>
        <v>0</v>
      </c>
      <c r="CB72" s="148">
        <f>IF(AND('BLOC PM'!$K62&gt;synthèse!CB$14,'BLOC PM'!$K62&lt;synthèse!CB$14+0.1),1,0)</f>
        <v>0</v>
      </c>
      <c r="CC72" s="148">
        <f>IF(AND('BLOC PM'!$K62&gt;synthèse!CC$14,'BLOC PM'!$K62&lt;synthèse!CC$14+0.1),1,0)</f>
        <v>0</v>
      </c>
      <c r="CD72" s="148">
        <f>IF(AND('BLOC PM'!$K62&gt;synthèse!CD$14,'BLOC PM'!$K62&lt;synthèse!CD$14+0.1),1,0)</f>
        <v>0</v>
      </c>
      <c r="CE72" s="148">
        <f>IF(AND('BLOC PM'!$K62&gt;synthèse!CE$14,'BLOC PM'!$K62&lt;synthèse!CE$14+0.1),1,0)</f>
        <v>0</v>
      </c>
      <c r="CF72" s="148">
        <f>IF(AND('BLOC PM'!$K62&gt;synthèse!CF$14,'BLOC PM'!$K62&lt;synthèse!CF$14+0.1),1,0)</f>
        <v>0</v>
      </c>
      <c r="CG72" s="148">
        <f>IF(AND('BLOC PM'!$K62&gt;synthèse!CG$14,'BLOC PM'!$K62&lt;synthèse!CG$14+0.1),1,0)</f>
        <v>0</v>
      </c>
      <c r="CH72" s="148">
        <f>IF(AND('BLOC PM'!$K62&gt;synthèse!CH$14,'BLOC PM'!$K62&lt;synthèse!CH$14+0.1),1,0)</f>
        <v>0</v>
      </c>
      <c r="CI72" s="148">
        <f>IF(AND('BLOC PM'!$K62&gt;synthèse!CI$14,'BLOC PM'!$K62&lt;synthèse!CI$14+0.1),1,0)</f>
        <v>0</v>
      </c>
      <c r="CJ72" s="148">
        <f>IF(AND('BLOC PM'!$K62&gt;synthèse!CJ$14,'BLOC PM'!$K62&lt;synthèse!CJ$14+0.1),1,0)</f>
        <v>0</v>
      </c>
      <c r="CK72" s="148">
        <f>IF(AND('BLOC PM'!$K62&gt;synthèse!CK$14,'BLOC PM'!$K62&lt;synthèse!CK$14+0.1),1,0)</f>
        <v>0</v>
      </c>
      <c r="CM72" s="2">
        <f t="shared" si="66"/>
        <v>0</v>
      </c>
      <c r="CN72" s="2">
        <f t="shared" si="67"/>
        <v>0</v>
      </c>
      <c r="CO72" s="2">
        <f t="shared" si="68"/>
        <v>0</v>
      </c>
      <c r="CP72" s="2">
        <f t="shared" si="69"/>
        <v>0</v>
      </c>
      <c r="CQ72" s="2">
        <f t="shared" si="70"/>
        <v>0</v>
      </c>
      <c r="CR72" s="2">
        <f t="shared" si="71"/>
        <v>0</v>
      </c>
      <c r="CS72" s="2">
        <f t="shared" si="72"/>
        <v>0</v>
      </c>
      <c r="CT72" s="2">
        <f t="shared" si="73"/>
        <v>0</v>
      </c>
      <c r="CU72" s="2">
        <f t="shared" si="74"/>
        <v>0</v>
      </c>
      <c r="CV72" s="2">
        <f t="shared" si="75"/>
        <v>0</v>
      </c>
      <c r="CW72" s="2">
        <f t="shared" si="76"/>
        <v>0</v>
      </c>
      <c r="CX72" s="2">
        <f t="shared" si="77"/>
        <v>0</v>
      </c>
      <c r="CY72" s="2">
        <f t="shared" si="78"/>
        <v>0</v>
      </c>
      <c r="CZ72" s="2">
        <f t="shared" si="79"/>
        <v>0</v>
      </c>
      <c r="DA72" s="2">
        <f t="shared" si="80"/>
        <v>0</v>
      </c>
      <c r="DB72" s="2">
        <f t="shared" si="81"/>
        <v>0</v>
      </c>
      <c r="DC72" s="2">
        <f t="shared" si="82"/>
        <v>0</v>
      </c>
      <c r="DD72" s="2">
        <f t="shared" si="83"/>
        <v>0</v>
      </c>
      <c r="DE72" s="2">
        <f t="shared" si="84"/>
        <v>0</v>
      </c>
      <c r="DF72" s="2">
        <f t="shared" si="85"/>
        <v>0</v>
      </c>
      <c r="DG72" s="2">
        <f t="shared" si="86"/>
        <v>0</v>
      </c>
      <c r="DH72" s="2">
        <f t="shared" si="87"/>
        <v>0</v>
      </c>
      <c r="DI72" s="2">
        <f t="shared" si="88"/>
        <v>0</v>
      </c>
      <c r="DJ72" s="2">
        <f t="shared" si="89"/>
        <v>0</v>
      </c>
      <c r="DK72" s="2">
        <f t="shared" si="90"/>
        <v>0</v>
      </c>
      <c r="DL72" s="2">
        <f t="shared" si="91"/>
        <v>0</v>
      </c>
      <c r="DM72" s="2">
        <f t="shared" si="92"/>
        <v>0</v>
      </c>
      <c r="DN72" s="2">
        <f t="shared" si="93"/>
        <v>0</v>
      </c>
      <c r="DO72" s="2">
        <f t="shared" si="94"/>
        <v>0</v>
      </c>
      <c r="DP72" s="2">
        <f t="shared" si="95"/>
        <v>0</v>
      </c>
      <c r="DQ72" s="2">
        <f t="shared" si="96"/>
        <v>0</v>
      </c>
      <c r="DR72" s="2">
        <f t="shared" si="97"/>
        <v>0</v>
      </c>
      <c r="DS72" s="2">
        <f t="shared" si="98"/>
        <v>0</v>
      </c>
      <c r="DT72" s="2">
        <f t="shared" si="99"/>
        <v>0</v>
      </c>
      <c r="DU72" s="2">
        <f t="shared" si="100"/>
        <v>0</v>
      </c>
      <c r="DV72" s="2">
        <f t="shared" si="101"/>
        <v>0</v>
      </c>
      <c r="DW72" s="2">
        <f t="shared" si="102"/>
        <v>0</v>
      </c>
      <c r="DX72" s="2">
        <f t="shared" si="103"/>
        <v>0</v>
      </c>
      <c r="DY72" s="2">
        <f t="shared" si="104"/>
        <v>0</v>
      </c>
      <c r="DZ72" s="2">
        <f t="shared" si="105"/>
        <v>0</v>
      </c>
      <c r="EA72" s="2">
        <f t="shared" si="106"/>
        <v>0</v>
      </c>
      <c r="EB72" s="2">
        <f t="shared" si="107"/>
        <v>0</v>
      </c>
      <c r="EC72" s="2">
        <f t="shared" si="108"/>
        <v>0</v>
      </c>
      <c r="ED72" s="2">
        <f t="shared" si="109"/>
        <v>0</v>
      </c>
      <c r="EE72" s="2">
        <f t="shared" si="110"/>
        <v>0</v>
      </c>
      <c r="EF72" s="2">
        <f t="shared" si="111"/>
        <v>0</v>
      </c>
      <c r="EG72" s="2">
        <f t="shared" si="112"/>
        <v>0</v>
      </c>
      <c r="EH72" s="2">
        <f t="shared" si="122"/>
        <v>0</v>
      </c>
      <c r="EI72" s="2">
        <f t="shared" si="121"/>
        <v>0</v>
      </c>
      <c r="EJ72" s="2">
        <f t="shared" si="121"/>
        <v>0</v>
      </c>
      <c r="EK72" s="2">
        <f t="shared" si="121"/>
        <v>0</v>
      </c>
      <c r="EL72" s="2">
        <f t="shared" si="121"/>
        <v>0</v>
      </c>
      <c r="EM72" s="2">
        <f t="shared" si="121"/>
        <v>0</v>
      </c>
      <c r="EN72" s="2">
        <f t="shared" si="121"/>
        <v>0</v>
      </c>
      <c r="EO72" s="2">
        <f t="shared" si="121"/>
        <v>0</v>
      </c>
      <c r="EP72" s="2">
        <f t="shared" si="121"/>
        <v>0</v>
      </c>
    </row>
    <row r="73" spans="1:156" ht="16.5" x14ac:dyDescent="0.25">
      <c r="A73" s="227" t="str">
        <f>CONCATENATE(FIXED(BG14,1)," - ",FIXED(BG14+0.1,1))</f>
        <v>2,5 - 2,6</v>
      </c>
      <c r="B73" s="126"/>
      <c r="C73" s="179" t="str">
        <f>IF(BG154&gt;0,BG155/BG154,"")</f>
        <v/>
      </c>
      <c r="D73" s="150" t="str">
        <f>IF(BG154&gt;0,BG154,"")</f>
        <v/>
      </c>
      <c r="E73" s="150" t="str">
        <f>IF(BG148&gt;0,BG151/BG148,"")</f>
        <v/>
      </c>
      <c r="F73" s="179" t="str">
        <f>IF(DL149&gt;0,DL150/DL149,"")</f>
        <v/>
      </c>
      <c r="G73" s="150" t="str">
        <f>IF(DL149&gt;0,DL149,"")</f>
        <v/>
      </c>
      <c r="H73" s="79" t="str">
        <f>IF(DK155&gt;0,DK156/DK155,"")</f>
        <v/>
      </c>
      <c r="I73" s="150" t="str">
        <f>IF(DK155&gt;0,DK155,"")</f>
        <v/>
      </c>
      <c r="J73" s="109"/>
      <c r="L73" s="66"/>
      <c r="M73" s="9" t="str">
        <f>IF('BLOC PM'!A63&lt;&gt;"",'BLOC PM'!A63,"")</f>
        <v/>
      </c>
      <c r="N73" s="9">
        <f>IF(AND('BLOC PM'!A63&lt;&gt;"",'BLOC PM'!N63&lt;&gt;"*Non mis en vente"),1,0)</f>
        <v>0</v>
      </c>
      <c r="O73" s="9">
        <f>IF(OR('BLOC PM'!E63="CR",'BLOC PM'!E63="CE"),1,0)</f>
        <v>0</v>
      </c>
      <c r="P73" s="9">
        <f>IF(AND('BLOC PM'!N63&lt;&gt;"*RETIRE",'BLOC PM'!N63&lt;&gt;"*PAS D'OFFRE",'BLOC PM'!N63&lt;&gt;""),1,0)</f>
        <v>0</v>
      </c>
      <c r="Q73" s="10">
        <f>'BLOC PM'!I63</f>
        <v>0</v>
      </c>
      <c r="R73" s="10">
        <f t="shared" si="117"/>
        <v>0</v>
      </c>
      <c r="S73" s="10">
        <f>'BLOC PM'!L63</f>
        <v>0</v>
      </c>
      <c r="T73" s="10">
        <f t="shared" si="118"/>
        <v>0</v>
      </c>
      <c r="U73" s="10">
        <f>'BLOC PM'!O63</f>
        <v>0</v>
      </c>
      <c r="V73" s="10">
        <f t="shared" si="119"/>
        <v>0</v>
      </c>
      <c r="W73" s="10">
        <f>'BLOC PM'!B63</f>
        <v>0</v>
      </c>
      <c r="X73" s="7"/>
      <c r="Y73" s="2">
        <f>+'UP PM'!A64</f>
        <v>0</v>
      </c>
      <c r="Z73" s="2">
        <f>IF(AND('UP PM'!A64&lt;&gt;"",'UP PM'!N64&lt;&gt;"*Non mis en vente"),1,0)</f>
        <v>0</v>
      </c>
      <c r="AA73" s="2">
        <f>IF(AND('UP PM'!N64&lt;&gt;"*RETIRE",'UP PM'!N64&lt;&gt;"*PAS D'OFFRE",'UP PM'!N64&lt;&gt;""),1,0)</f>
        <v>0</v>
      </c>
      <c r="AB73" s="10">
        <f>+'UP PM'!G64</f>
        <v>0</v>
      </c>
      <c r="AC73" s="2">
        <f t="shared" si="5"/>
        <v>0</v>
      </c>
      <c r="AD73" s="2">
        <f>'UP PM'!B64</f>
        <v>0</v>
      </c>
      <c r="AE73" s="7"/>
      <c r="AF73" s="154"/>
      <c r="AG73" s="9" t="str">
        <f>IF('BLOC PM'!A63&lt;&gt;"",'BLOC PM'!A63,"")</f>
        <v/>
      </c>
      <c r="AH73" s="148">
        <f>IF(AND('BLOC PM'!$K63&gt;synthèse!AH$14,'BLOC PM'!$K63&lt;synthèse!AH$14+0.1),1,0)</f>
        <v>0</v>
      </c>
      <c r="AI73" s="148">
        <f>IF(AND('BLOC PM'!$K63&gt;synthèse!AI$14,'BLOC PM'!$K63&lt;synthèse!AI$14+0.1),1,0)</f>
        <v>0</v>
      </c>
      <c r="AJ73" s="148">
        <f>IF(AND('BLOC PM'!$K63&gt;synthèse!AJ$14,'BLOC PM'!$K63&lt;synthèse!AJ$14+0.1),1,0)</f>
        <v>0</v>
      </c>
      <c r="AK73" s="148">
        <f>IF(AND('BLOC PM'!$K63&gt;synthèse!AK$14,'BLOC PM'!$K63&lt;synthèse!AK$14+0.1),1,0)</f>
        <v>0</v>
      </c>
      <c r="AL73" s="148">
        <f>IF(AND('BLOC PM'!$K63&gt;synthèse!AL$14,'BLOC PM'!$K63&lt;synthèse!AL$14+0.1),1,0)</f>
        <v>0</v>
      </c>
      <c r="AM73" s="148">
        <f>IF(AND('BLOC PM'!$K63&gt;synthèse!AM$14,'BLOC PM'!$K63&lt;synthèse!AM$14+0.1),1,0)</f>
        <v>0</v>
      </c>
      <c r="AN73" s="148">
        <f>IF(AND('BLOC PM'!$K63&gt;synthèse!AN$14,'BLOC PM'!$K63&lt;synthèse!AN$14+0.1),1,0)</f>
        <v>0</v>
      </c>
      <c r="AO73" s="148">
        <f>IF(AND('BLOC PM'!$K63&gt;synthèse!AO$14,'BLOC PM'!$K63&lt;synthèse!AO$14+0.1),1,0)</f>
        <v>0</v>
      </c>
      <c r="AP73" s="148">
        <f>IF(AND('BLOC PM'!$K63&gt;synthèse!AP$14,'BLOC PM'!$K63&lt;synthèse!AP$14+0.1),1,0)</f>
        <v>0</v>
      </c>
      <c r="AQ73" s="148">
        <f>IF(AND('BLOC PM'!$K63&gt;synthèse!AQ$14,'BLOC PM'!$K63&lt;synthèse!AQ$14+0.1),1,0)</f>
        <v>0</v>
      </c>
      <c r="AR73" s="148">
        <f>IF(AND('BLOC PM'!$K63&gt;synthèse!AR$14,'BLOC PM'!$K63&lt;synthèse!AR$14+0.1),1,0)</f>
        <v>0</v>
      </c>
      <c r="AS73" s="148">
        <f>IF(AND('BLOC PM'!$K63&gt;synthèse!AS$14,'BLOC PM'!$K63&lt;synthèse!AS$14+0.1),1,0)</f>
        <v>0</v>
      </c>
      <c r="AT73" s="148">
        <f>IF(AND('BLOC PM'!$K63&gt;synthèse!AT$14,'BLOC PM'!$K63&lt;synthèse!AT$14+0.1),1,0)</f>
        <v>0</v>
      </c>
      <c r="AU73" s="148">
        <f>IF(AND('BLOC PM'!$K63&gt;synthèse!AU$14,'BLOC PM'!$K63&lt;synthèse!AU$14+0.1),1,0)</f>
        <v>0</v>
      </c>
      <c r="AV73" s="148">
        <f>IF(AND('BLOC PM'!$K63&gt;synthèse!AV$14,'BLOC PM'!$K63&lt;synthèse!AV$14+0.1),1,0)</f>
        <v>0</v>
      </c>
      <c r="AW73" s="148">
        <f>IF(AND('BLOC PM'!$K63&gt;synthèse!AW$14,'BLOC PM'!$K63&lt;synthèse!AW$14+0.1),1,0)</f>
        <v>0</v>
      </c>
      <c r="AX73" s="148">
        <f>IF(AND('BLOC PM'!$K63&gt;synthèse!AX$14,'BLOC PM'!$K63&lt;synthèse!AX$14+0.1),1,0)</f>
        <v>0</v>
      </c>
      <c r="AY73" s="148">
        <f>IF(AND('BLOC PM'!$K63&gt;synthèse!AY$14,'BLOC PM'!$K63&lt;synthèse!AY$14+0.1),1,0)</f>
        <v>0</v>
      </c>
      <c r="AZ73" s="148">
        <f>IF(AND('BLOC PM'!$K63&gt;synthèse!AZ$14,'BLOC PM'!$K63&lt;synthèse!AZ$14+0.1),1,0)</f>
        <v>0</v>
      </c>
      <c r="BA73" s="148">
        <f>IF(AND('BLOC PM'!$K63&gt;synthèse!BA$14,'BLOC PM'!$K63&lt;synthèse!BA$14+0.1),1,0)</f>
        <v>0</v>
      </c>
      <c r="BB73" s="148">
        <f>IF(AND('BLOC PM'!$K63&gt;synthèse!BB$14,'BLOC PM'!$K63&lt;synthèse!BB$14+0.1),1,0)</f>
        <v>0</v>
      </c>
      <c r="BC73" s="148">
        <f>IF(AND('BLOC PM'!$K63&gt;synthèse!BC$14,'BLOC PM'!$K63&lt;synthèse!BC$14+0.1),1,0)</f>
        <v>0</v>
      </c>
      <c r="BD73" s="148">
        <f>IF(AND('BLOC PM'!$K63&gt;synthèse!BD$14,'BLOC PM'!$K63&lt;synthèse!BD$14+0.1),1,0)</f>
        <v>0</v>
      </c>
      <c r="BE73" s="148">
        <f>IF(AND('BLOC PM'!$K63&gt;synthèse!BE$14,'BLOC PM'!$K63&lt;synthèse!BE$14+0.1),1,0)</f>
        <v>0</v>
      </c>
      <c r="BF73" s="148">
        <f>IF(AND('BLOC PM'!$K63&gt;synthèse!BF$14,'BLOC PM'!$K63&lt;synthèse!BF$14+0.1),1,0)</f>
        <v>0</v>
      </c>
      <c r="BG73" s="148">
        <f>IF(AND('BLOC PM'!$K63&gt;synthèse!BG$14,'BLOC PM'!$K63&lt;synthèse!BG$14+0.1),1,0)</f>
        <v>0</v>
      </c>
      <c r="BH73" s="148">
        <f>IF(AND('BLOC PM'!$K63&gt;synthèse!BH$14,'BLOC PM'!$K63&lt;synthèse!BH$14+0.1),1,0)</f>
        <v>0</v>
      </c>
      <c r="BI73" s="148">
        <f>IF(AND('BLOC PM'!$K63&gt;synthèse!BI$14,'BLOC PM'!$K63&lt;synthèse!BI$14+0.1),1,0)</f>
        <v>0</v>
      </c>
      <c r="BJ73" s="148">
        <f>IF(AND('BLOC PM'!$K63&gt;synthèse!BJ$14,'BLOC PM'!$K63&lt;synthèse!BJ$14+0.1),1,0)</f>
        <v>0</v>
      </c>
      <c r="BK73" s="148">
        <f>IF(AND('BLOC PM'!$K63&gt;synthèse!BK$14,'BLOC PM'!$K63&lt;synthèse!BK$14+0.1),1,0)</f>
        <v>0</v>
      </c>
      <c r="BL73" s="148">
        <f>IF(AND('BLOC PM'!$K63&gt;synthèse!BL$14,'BLOC PM'!$K63&lt;synthèse!BL$14+0.1),1,0)</f>
        <v>0</v>
      </c>
      <c r="BM73" s="148">
        <f>IF(AND('BLOC PM'!$K63&gt;synthèse!BM$14,'BLOC PM'!$K63&lt;synthèse!BM$14+0.1),1,0)</f>
        <v>0</v>
      </c>
      <c r="BN73" s="148">
        <f>IF(AND('BLOC PM'!$K63&gt;synthèse!BN$14,'BLOC PM'!$K63&lt;synthèse!BN$14+0.1),1,0)</f>
        <v>0</v>
      </c>
      <c r="BO73" s="148">
        <f>IF(AND('BLOC PM'!$K63&gt;synthèse!BO$14,'BLOC PM'!$K63&lt;synthèse!BO$14+0.1),1,0)</f>
        <v>0</v>
      </c>
      <c r="BP73" s="148">
        <f>IF(AND('BLOC PM'!$K63&gt;synthèse!BP$14,'BLOC PM'!$K63&lt;synthèse!BP$14+0.1),1,0)</f>
        <v>0</v>
      </c>
      <c r="BQ73" s="148">
        <f>IF(AND('BLOC PM'!$K63&gt;synthèse!BQ$14,'BLOC PM'!$K63&lt;synthèse!BQ$14+0.1),1,0)</f>
        <v>0</v>
      </c>
      <c r="BR73" s="148">
        <f>IF(AND('BLOC PM'!$K63&gt;synthèse!BR$14,'BLOC PM'!$K63&lt;synthèse!BR$14+0.1),1,0)</f>
        <v>0</v>
      </c>
      <c r="BS73" s="148">
        <f>IF(AND('BLOC PM'!$K63&gt;synthèse!BS$14,'BLOC PM'!$K63&lt;synthèse!BS$14+0.1),1,0)</f>
        <v>0</v>
      </c>
      <c r="BT73" s="148">
        <f>IF(AND('BLOC PM'!$K63&gt;synthèse!BT$14,'BLOC PM'!$K63&lt;synthèse!BT$14+0.1),1,0)</f>
        <v>0</v>
      </c>
      <c r="BU73" s="148">
        <f>IF(AND('BLOC PM'!$K63&gt;synthèse!BU$14,'BLOC PM'!$K63&lt;synthèse!BU$14+0.1),1,0)</f>
        <v>0</v>
      </c>
      <c r="BV73" s="148">
        <f>IF(AND('BLOC PM'!$K63&gt;synthèse!BV$14,'BLOC PM'!$K63&lt;synthèse!BV$14+0.1),1,0)</f>
        <v>0</v>
      </c>
      <c r="BW73" s="148">
        <f>IF(AND('BLOC PM'!$K63&gt;synthèse!BW$14,'BLOC PM'!$K63&lt;synthèse!BW$14+0.1),1,0)</f>
        <v>0</v>
      </c>
      <c r="BX73" s="148">
        <f>IF(AND('BLOC PM'!$K63&gt;synthèse!BX$14,'BLOC PM'!$K63&lt;synthèse!BX$14+0.1),1,0)</f>
        <v>0</v>
      </c>
      <c r="BY73" s="148">
        <f>IF(AND('BLOC PM'!$K63&gt;synthèse!BY$14,'BLOC PM'!$K63&lt;synthèse!BY$14+0.1),1,0)</f>
        <v>0</v>
      </c>
      <c r="BZ73" s="148">
        <f>IF(AND('BLOC PM'!$K63&gt;synthèse!BZ$14,'BLOC PM'!$K63&lt;synthèse!BZ$14+0.1),1,0)</f>
        <v>0</v>
      </c>
      <c r="CA73" s="148">
        <f>IF(AND('BLOC PM'!$K63&gt;synthèse!CA$14,'BLOC PM'!$K63&lt;synthèse!CA$14+0.1),1,0)</f>
        <v>0</v>
      </c>
      <c r="CB73" s="148">
        <f>IF(AND('BLOC PM'!$K63&gt;synthèse!CB$14,'BLOC PM'!$K63&lt;synthèse!CB$14+0.1),1,0)</f>
        <v>0</v>
      </c>
      <c r="CC73" s="148">
        <f>IF(AND('BLOC PM'!$K63&gt;synthèse!CC$14,'BLOC PM'!$K63&lt;synthèse!CC$14+0.1),1,0)</f>
        <v>0</v>
      </c>
      <c r="CD73" s="148">
        <f>IF(AND('BLOC PM'!$K63&gt;synthèse!CD$14,'BLOC PM'!$K63&lt;synthèse!CD$14+0.1),1,0)</f>
        <v>0</v>
      </c>
      <c r="CE73" s="148">
        <f>IF(AND('BLOC PM'!$K63&gt;synthèse!CE$14,'BLOC PM'!$K63&lt;synthèse!CE$14+0.1),1,0)</f>
        <v>0</v>
      </c>
      <c r="CF73" s="148">
        <f>IF(AND('BLOC PM'!$K63&gt;synthèse!CF$14,'BLOC PM'!$K63&lt;synthèse!CF$14+0.1),1,0)</f>
        <v>0</v>
      </c>
      <c r="CG73" s="148">
        <f>IF(AND('BLOC PM'!$K63&gt;synthèse!CG$14,'BLOC PM'!$K63&lt;synthèse!CG$14+0.1),1,0)</f>
        <v>0</v>
      </c>
      <c r="CH73" s="148">
        <f>IF(AND('BLOC PM'!$K63&gt;synthèse!CH$14,'BLOC PM'!$K63&lt;synthèse!CH$14+0.1),1,0)</f>
        <v>0</v>
      </c>
      <c r="CI73" s="148">
        <f>IF(AND('BLOC PM'!$K63&gt;synthèse!CI$14,'BLOC PM'!$K63&lt;synthèse!CI$14+0.1),1,0)</f>
        <v>0</v>
      </c>
      <c r="CJ73" s="148">
        <f>IF(AND('BLOC PM'!$K63&gt;synthèse!CJ$14,'BLOC PM'!$K63&lt;synthèse!CJ$14+0.1),1,0)</f>
        <v>0</v>
      </c>
      <c r="CK73" s="148">
        <f>IF(AND('BLOC PM'!$K63&gt;synthèse!CK$14,'BLOC PM'!$K63&lt;synthèse!CK$14+0.1),1,0)</f>
        <v>0</v>
      </c>
      <c r="CM73" s="2">
        <f t="shared" si="66"/>
        <v>0</v>
      </c>
      <c r="CN73" s="2">
        <f t="shared" si="67"/>
        <v>0</v>
      </c>
      <c r="CO73" s="2">
        <f t="shared" si="68"/>
        <v>0</v>
      </c>
      <c r="CP73" s="2">
        <f t="shared" si="69"/>
        <v>0</v>
      </c>
      <c r="CQ73" s="2">
        <f t="shared" si="70"/>
        <v>0</v>
      </c>
      <c r="CR73" s="2">
        <f t="shared" si="71"/>
        <v>0</v>
      </c>
      <c r="CS73" s="2">
        <f t="shared" si="72"/>
        <v>0</v>
      </c>
      <c r="CT73" s="2">
        <f t="shared" si="73"/>
        <v>0</v>
      </c>
      <c r="CU73" s="2">
        <f t="shared" si="74"/>
        <v>0</v>
      </c>
      <c r="CV73" s="2">
        <f t="shared" si="75"/>
        <v>0</v>
      </c>
      <c r="CW73" s="2">
        <f t="shared" si="76"/>
        <v>0</v>
      </c>
      <c r="CX73" s="2">
        <f t="shared" si="77"/>
        <v>0</v>
      </c>
      <c r="CY73" s="2">
        <f t="shared" si="78"/>
        <v>0</v>
      </c>
      <c r="CZ73" s="2">
        <f t="shared" si="79"/>
        <v>0</v>
      </c>
      <c r="DA73" s="2">
        <f t="shared" si="80"/>
        <v>0</v>
      </c>
      <c r="DB73" s="2">
        <f t="shared" si="81"/>
        <v>0</v>
      </c>
      <c r="DC73" s="2">
        <f t="shared" si="82"/>
        <v>0</v>
      </c>
      <c r="DD73" s="2">
        <f t="shared" si="83"/>
        <v>0</v>
      </c>
      <c r="DE73" s="2">
        <f t="shared" si="84"/>
        <v>0</v>
      </c>
      <c r="DF73" s="2">
        <f t="shared" si="85"/>
        <v>0</v>
      </c>
      <c r="DG73" s="2">
        <f t="shared" si="86"/>
        <v>0</v>
      </c>
      <c r="DH73" s="2">
        <f t="shared" si="87"/>
        <v>0</v>
      </c>
      <c r="DI73" s="2">
        <f t="shared" si="88"/>
        <v>0</v>
      </c>
      <c r="DJ73" s="2">
        <f t="shared" si="89"/>
        <v>0</v>
      </c>
      <c r="DK73" s="2">
        <f t="shared" si="90"/>
        <v>0</v>
      </c>
      <c r="DL73" s="2">
        <f t="shared" si="91"/>
        <v>0</v>
      </c>
      <c r="DM73" s="2">
        <f t="shared" si="92"/>
        <v>0</v>
      </c>
      <c r="DN73" s="2">
        <f t="shared" si="93"/>
        <v>0</v>
      </c>
      <c r="DO73" s="2">
        <f t="shared" si="94"/>
        <v>0</v>
      </c>
      <c r="DP73" s="2">
        <f t="shared" si="95"/>
        <v>0</v>
      </c>
      <c r="DQ73" s="2">
        <f t="shared" si="96"/>
        <v>0</v>
      </c>
      <c r="DR73" s="2">
        <f t="shared" si="97"/>
        <v>0</v>
      </c>
      <c r="DS73" s="2">
        <f t="shared" si="98"/>
        <v>0</v>
      </c>
      <c r="DT73" s="2">
        <f t="shared" si="99"/>
        <v>0</v>
      </c>
      <c r="DU73" s="2">
        <f t="shared" si="100"/>
        <v>0</v>
      </c>
      <c r="DV73" s="2">
        <f t="shared" si="101"/>
        <v>0</v>
      </c>
      <c r="DW73" s="2">
        <f t="shared" si="102"/>
        <v>0</v>
      </c>
      <c r="DX73" s="2">
        <f t="shared" si="103"/>
        <v>0</v>
      </c>
      <c r="DY73" s="2">
        <f t="shared" si="104"/>
        <v>0</v>
      </c>
      <c r="DZ73" s="2">
        <f t="shared" si="105"/>
        <v>0</v>
      </c>
      <c r="EA73" s="2">
        <f t="shared" si="106"/>
        <v>0</v>
      </c>
      <c r="EB73" s="2">
        <f t="shared" si="107"/>
        <v>0</v>
      </c>
      <c r="EC73" s="2">
        <f t="shared" si="108"/>
        <v>0</v>
      </c>
      <c r="ED73" s="2">
        <f t="shared" si="109"/>
        <v>0</v>
      </c>
      <c r="EE73" s="2">
        <f t="shared" si="110"/>
        <v>0</v>
      </c>
      <c r="EF73" s="2">
        <f t="shared" si="111"/>
        <v>0</v>
      </c>
      <c r="EG73" s="2">
        <f t="shared" si="112"/>
        <v>0</v>
      </c>
      <c r="EH73" s="2">
        <f t="shared" si="122"/>
        <v>0</v>
      </c>
      <c r="EI73" s="2">
        <f t="shared" si="121"/>
        <v>0</v>
      </c>
      <c r="EJ73" s="2">
        <f t="shared" si="121"/>
        <v>0</v>
      </c>
      <c r="EK73" s="2">
        <f t="shared" si="121"/>
        <v>0</v>
      </c>
      <c r="EL73" s="2">
        <f t="shared" si="121"/>
        <v>0</v>
      </c>
      <c r="EM73" s="2">
        <f t="shared" si="121"/>
        <v>0</v>
      </c>
      <c r="EN73" s="2">
        <f t="shared" si="121"/>
        <v>0</v>
      </c>
      <c r="EO73" s="2">
        <f t="shared" si="121"/>
        <v>0</v>
      </c>
      <c r="EP73" s="2">
        <f t="shared" si="121"/>
        <v>0</v>
      </c>
    </row>
    <row r="74" spans="1:156" ht="16.5" x14ac:dyDescent="0.25">
      <c r="A74" s="227" t="str">
        <f>CONCATENATE(FIXED(BH14,1)," - ",FIXED(BH14+0.1,1))</f>
        <v>2,6 - 2,7</v>
      </c>
      <c r="B74" s="126"/>
      <c r="C74" s="179" t="str">
        <f>IF(BH154&gt;0,BH155/BH154,"")</f>
        <v/>
      </c>
      <c r="D74" s="150" t="str">
        <f>IF(BH154&gt;0,BH154,"")</f>
        <v/>
      </c>
      <c r="E74" s="150" t="str">
        <f>IF(BH148&gt;0,BH151/BH148,"")</f>
        <v/>
      </c>
      <c r="F74" s="179"/>
      <c r="G74" s="150"/>
      <c r="H74" s="79" t="str">
        <f>IF(DK156&gt;0,DK157/DK156,"")</f>
        <v/>
      </c>
      <c r="I74" s="150" t="str">
        <f>IF(DK156&gt;0,DK156,"")</f>
        <v/>
      </c>
      <c r="J74" s="109"/>
      <c r="L74" s="66"/>
      <c r="M74" s="9" t="str">
        <f>IF('BLOC PM'!A64&lt;&gt;"",'BLOC PM'!A64,"")</f>
        <v/>
      </c>
      <c r="N74" s="9">
        <f>IF(AND('BLOC PM'!A64&lt;&gt;"",'BLOC PM'!N64&lt;&gt;"*Non mis en vente"),1,0)</f>
        <v>0</v>
      </c>
      <c r="O74" s="9">
        <f>IF(OR('BLOC PM'!E64="CR",'BLOC PM'!E64="CE"),1,0)</f>
        <v>0</v>
      </c>
      <c r="P74" s="9">
        <f>IF(AND('BLOC PM'!N64&lt;&gt;"*RETIRE",'BLOC PM'!N64&lt;&gt;"*PAS D'OFFRE",'BLOC PM'!N64&lt;&gt;""),1,0)</f>
        <v>0</v>
      </c>
      <c r="Q74" s="10">
        <f>'BLOC PM'!I64</f>
        <v>0</v>
      </c>
      <c r="R74" s="10">
        <f t="shared" si="117"/>
        <v>0</v>
      </c>
      <c r="S74" s="10">
        <f>'BLOC PM'!L64</f>
        <v>0</v>
      </c>
      <c r="T74" s="10">
        <f t="shared" si="118"/>
        <v>0</v>
      </c>
      <c r="U74" s="10">
        <f>'BLOC PM'!O64</f>
        <v>0</v>
      </c>
      <c r="V74" s="10">
        <f t="shared" si="119"/>
        <v>0</v>
      </c>
      <c r="W74" s="10">
        <f>'BLOC PM'!B64</f>
        <v>0</v>
      </c>
      <c r="X74" s="7"/>
      <c r="Y74" s="2">
        <f>+'UP PM'!A65</f>
        <v>0</v>
      </c>
      <c r="Z74" s="2">
        <f>IF(AND('UP PM'!A65&lt;&gt;"",'UP PM'!N65&lt;&gt;"*Non mis en vente"),1,0)</f>
        <v>0</v>
      </c>
      <c r="AA74" s="2">
        <f>IF(AND('UP PM'!N65&lt;&gt;"*RETIRE",'UP PM'!N65&lt;&gt;"*PAS D'OFFRE",'UP PM'!N65&lt;&gt;""),1,0)</f>
        <v>0</v>
      </c>
      <c r="AB74" s="10">
        <f>+'UP PM'!G65</f>
        <v>0</v>
      </c>
      <c r="AC74" s="2">
        <f t="shared" si="5"/>
        <v>0</v>
      </c>
      <c r="AD74" s="2">
        <f>'UP PM'!B65</f>
        <v>0</v>
      </c>
      <c r="AE74" s="7"/>
      <c r="AF74" s="154"/>
      <c r="AG74" s="9" t="str">
        <f>IF('BLOC PM'!A64&lt;&gt;"",'BLOC PM'!A64,"")</f>
        <v/>
      </c>
      <c r="AH74" s="148">
        <f>IF(AND('BLOC PM'!$K64&gt;synthèse!AH$14,'BLOC PM'!$K64&lt;synthèse!AH$14+0.1),1,0)</f>
        <v>0</v>
      </c>
      <c r="AI74" s="148">
        <f>IF(AND('BLOC PM'!$K64&gt;synthèse!AI$14,'BLOC PM'!$K64&lt;synthèse!AI$14+0.1),1,0)</f>
        <v>0</v>
      </c>
      <c r="AJ74" s="148">
        <f>IF(AND('BLOC PM'!$K64&gt;synthèse!AJ$14,'BLOC PM'!$K64&lt;synthèse!AJ$14+0.1),1,0)</f>
        <v>0</v>
      </c>
      <c r="AK74" s="148">
        <f>IF(AND('BLOC PM'!$K64&gt;synthèse!AK$14,'BLOC PM'!$K64&lt;synthèse!AK$14+0.1),1,0)</f>
        <v>0</v>
      </c>
      <c r="AL74" s="148">
        <f>IF(AND('BLOC PM'!$K64&gt;synthèse!AL$14,'BLOC PM'!$K64&lt;synthèse!AL$14+0.1),1,0)</f>
        <v>0</v>
      </c>
      <c r="AM74" s="148">
        <f>IF(AND('BLOC PM'!$K64&gt;synthèse!AM$14,'BLOC PM'!$K64&lt;synthèse!AM$14+0.1),1,0)</f>
        <v>0</v>
      </c>
      <c r="AN74" s="148">
        <f>IF(AND('BLOC PM'!$K64&gt;synthèse!AN$14,'BLOC PM'!$K64&lt;synthèse!AN$14+0.1),1,0)</f>
        <v>0</v>
      </c>
      <c r="AO74" s="148">
        <f>IF(AND('BLOC PM'!$K64&gt;synthèse!AO$14,'BLOC PM'!$K64&lt;synthèse!AO$14+0.1),1,0)</f>
        <v>0</v>
      </c>
      <c r="AP74" s="148">
        <f>IF(AND('BLOC PM'!$K64&gt;synthèse!AP$14,'BLOC PM'!$K64&lt;synthèse!AP$14+0.1),1,0)</f>
        <v>0</v>
      </c>
      <c r="AQ74" s="148">
        <f>IF(AND('BLOC PM'!$K64&gt;synthèse!AQ$14,'BLOC PM'!$K64&lt;synthèse!AQ$14+0.1),1,0)</f>
        <v>0</v>
      </c>
      <c r="AR74" s="148">
        <f>IF(AND('BLOC PM'!$K64&gt;synthèse!AR$14,'BLOC PM'!$K64&lt;synthèse!AR$14+0.1),1,0)</f>
        <v>0</v>
      </c>
      <c r="AS74" s="148">
        <f>IF(AND('BLOC PM'!$K64&gt;synthèse!AS$14,'BLOC PM'!$K64&lt;synthèse!AS$14+0.1),1,0)</f>
        <v>0</v>
      </c>
      <c r="AT74" s="148">
        <f>IF(AND('BLOC PM'!$K64&gt;synthèse!AT$14,'BLOC PM'!$K64&lt;synthèse!AT$14+0.1),1,0)</f>
        <v>0</v>
      </c>
      <c r="AU74" s="148">
        <f>IF(AND('BLOC PM'!$K64&gt;synthèse!AU$14,'BLOC PM'!$K64&lt;synthèse!AU$14+0.1),1,0)</f>
        <v>0</v>
      </c>
      <c r="AV74" s="148">
        <f>IF(AND('BLOC PM'!$K64&gt;synthèse!AV$14,'BLOC PM'!$K64&lt;synthèse!AV$14+0.1),1,0)</f>
        <v>0</v>
      </c>
      <c r="AW74" s="148">
        <f>IF(AND('BLOC PM'!$K64&gt;synthèse!AW$14,'BLOC PM'!$K64&lt;synthèse!AW$14+0.1),1,0)</f>
        <v>0</v>
      </c>
      <c r="AX74" s="148">
        <f>IF(AND('BLOC PM'!$K64&gt;synthèse!AX$14,'BLOC PM'!$K64&lt;synthèse!AX$14+0.1),1,0)</f>
        <v>0</v>
      </c>
      <c r="AY74" s="148">
        <f>IF(AND('BLOC PM'!$K64&gt;synthèse!AY$14,'BLOC PM'!$K64&lt;synthèse!AY$14+0.1),1,0)</f>
        <v>0</v>
      </c>
      <c r="AZ74" s="148">
        <f>IF(AND('BLOC PM'!$K64&gt;synthèse!AZ$14,'BLOC PM'!$K64&lt;synthèse!AZ$14+0.1),1,0)</f>
        <v>0</v>
      </c>
      <c r="BA74" s="148">
        <f>IF(AND('BLOC PM'!$K64&gt;synthèse!BA$14,'BLOC PM'!$K64&lt;synthèse!BA$14+0.1),1,0)</f>
        <v>0</v>
      </c>
      <c r="BB74" s="148">
        <f>IF(AND('BLOC PM'!$K64&gt;synthèse!BB$14,'BLOC PM'!$K64&lt;synthèse!BB$14+0.1),1,0)</f>
        <v>0</v>
      </c>
      <c r="BC74" s="148">
        <f>IF(AND('BLOC PM'!$K64&gt;synthèse!BC$14,'BLOC PM'!$K64&lt;synthèse!BC$14+0.1),1,0)</f>
        <v>0</v>
      </c>
      <c r="BD74" s="148">
        <f>IF(AND('BLOC PM'!$K64&gt;synthèse!BD$14,'BLOC PM'!$K64&lt;synthèse!BD$14+0.1),1,0)</f>
        <v>0</v>
      </c>
      <c r="BE74" s="148">
        <f>IF(AND('BLOC PM'!$K64&gt;synthèse!BE$14,'BLOC PM'!$K64&lt;synthèse!BE$14+0.1),1,0)</f>
        <v>0</v>
      </c>
      <c r="BF74" s="148">
        <f>IF(AND('BLOC PM'!$K64&gt;synthèse!BF$14,'BLOC PM'!$K64&lt;synthèse!BF$14+0.1),1,0)</f>
        <v>0</v>
      </c>
      <c r="BG74" s="148">
        <f>IF(AND('BLOC PM'!$K64&gt;synthèse!BG$14,'BLOC PM'!$K64&lt;synthèse!BG$14+0.1),1,0)</f>
        <v>0</v>
      </c>
      <c r="BH74" s="148">
        <f>IF(AND('BLOC PM'!$K64&gt;synthèse!BH$14,'BLOC PM'!$K64&lt;synthèse!BH$14+0.1),1,0)</f>
        <v>0</v>
      </c>
      <c r="BI74" s="148">
        <f>IF(AND('BLOC PM'!$K64&gt;synthèse!BI$14,'BLOC PM'!$K64&lt;synthèse!BI$14+0.1),1,0)</f>
        <v>0</v>
      </c>
      <c r="BJ74" s="148">
        <f>IF(AND('BLOC PM'!$K64&gt;synthèse!BJ$14,'BLOC PM'!$K64&lt;synthèse!BJ$14+0.1),1,0)</f>
        <v>0</v>
      </c>
      <c r="BK74" s="148">
        <f>IF(AND('BLOC PM'!$K64&gt;synthèse!BK$14,'BLOC PM'!$K64&lt;synthèse!BK$14+0.1),1,0)</f>
        <v>0</v>
      </c>
      <c r="BL74" s="148">
        <f>IF(AND('BLOC PM'!$K64&gt;synthèse!BL$14,'BLOC PM'!$K64&lt;synthèse!BL$14+0.1),1,0)</f>
        <v>0</v>
      </c>
      <c r="BM74" s="148">
        <f>IF(AND('BLOC PM'!$K64&gt;synthèse!BM$14,'BLOC PM'!$K64&lt;synthèse!BM$14+0.1),1,0)</f>
        <v>0</v>
      </c>
      <c r="BN74" s="148">
        <f>IF(AND('BLOC PM'!$K64&gt;synthèse!BN$14,'BLOC PM'!$K64&lt;synthèse!BN$14+0.1),1,0)</f>
        <v>0</v>
      </c>
      <c r="BO74" s="148">
        <f>IF(AND('BLOC PM'!$K64&gt;synthèse!BO$14,'BLOC PM'!$K64&lt;synthèse!BO$14+0.1),1,0)</f>
        <v>0</v>
      </c>
      <c r="BP74" s="148">
        <f>IF(AND('BLOC PM'!$K64&gt;synthèse!BP$14,'BLOC PM'!$K64&lt;synthèse!BP$14+0.1),1,0)</f>
        <v>0</v>
      </c>
      <c r="BQ74" s="148">
        <f>IF(AND('BLOC PM'!$K64&gt;synthèse!BQ$14,'BLOC PM'!$K64&lt;synthèse!BQ$14+0.1),1,0)</f>
        <v>0</v>
      </c>
      <c r="BR74" s="148">
        <f>IF(AND('BLOC PM'!$K64&gt;synthèse!BR$14,'BLOC PM'!$K64&lt;synthèse!BR$14+0.1),1,0)</f>
        <v>0</v>
      </c>
      <c r="BS74" s="148">
        <f>IF(AND('BLOC PM'!$K64&gt;synthèse!BS$14,'BLOC PM'!$K64&lt;synthèse!BS$14+0.1),1,0)</f>
        <v>0</v>
      </c>
      <c r="BT74" s="148">
        <f>IF(AND('BLOC PM'!$K64&gt;synthèse!BT$14,'BLOC PM'!$K64&lt;synthèse!BT$14+0.1),1,0)</f>
        <v>0</v>
      </c>
      <c r="BU74" s="148">
        <f>IF(AND('BLOC PM'!$K64&gt;synthèse!BU$14,'BLOC PM'!$K64&lt;synthèse!BU$14+0.1),1,0)</f>
        <v>0</v>
      </c>
      <c r="BV74" s="148">
        <f>IF(AND('BLOC PM'!$K64&gt;synthèse!BV$14,'BLOC PM'!$K64&lt;synthèse!BV$14+0.1),1,0)</f>
        <v>0</v>
      </c>
      <c r="BW74" s="148">
        <f>IF(AND('BLOC PM'!$K64&gt;synthèse!BW$14,'BLOC PM'!$K64&lt;synthèse!BW$14+0.1),1,0)</f>
        <v>0</v>
      </c>
      <c r="BX74" s="148">
        <f>IF(AND('BLOC PM'!$K64&gt;synthèse!BX$14,'BLOC PM'!$K64&lt;synthèse!BX$14+0.1),1,0)</f>
        <v>0</v>
      </c>
      <c r="BY74" s="148">
        <f>IF(AND('BLOC PM'!$K64&gt;synthèse!BY$14,'BLOC PM'!$K64&lt;synthèse!BY$14+0.1),1,0)</f>
        <v>0</v>
      </c>
      <c r="BZ74" s="148">
        <f>IF(AND('BLOC PM'!$K64&gt;synthèse!BZ$14,'BLOC PM'!$K64&lt;synthèse!BZ$14+0.1),1,0)</f>
        <v>0</v>
      </c>
      <c r="CA74" s="148">
        <f>IF(AND('BLOC PM'!$K64&gt;synthèse!CA$14,'BLOC PM'!$K64&lt;synthèse!CA$14+0.1),1,0)</f>
        <v>0</v>
      </c>
      <c r="CB74" s="148">
        <f>IF(AND('BLOC PM'!$K64&gt;synthèse!CB$14,'BLOC PM'!$K64&lt;synthèse!CB$14+0.1),1,0)</f>
        <v>0</v>
      </c>
      <c r="CC74" s="148">
        <f>IF(AND('BLOC PM'!$K64&gt;synthèse!CC$14,'BLOC PM'!$K64&lt;synthèse!CC$14+0.1),1,0)</f>
        <v>0</v>
      </c>
      <c r="CD74" s="148">
        <f>IF(AND('BLOC PM'!$K64&gt;synthèse!CD$14,'BLOC PM'!$K64&lt;synthèse!CD$14+0.1),1,0)</f>
        <v>0</v>
      </c>
      <c r="CE74" s="148">
        <f>IF(AND('BLOC PM'!$K64&gt;synthèse!CE$14,'BLOC PM'!$K64&lt;synthèse!CE$14+0.1),1,0)</f>
        <v>0</v>
      </c>
      <c r="CF74" s="148">
        <f>IF(AND('BLOC PM'!$K64&gt;synthèse!CF$14,'BLOC PM'!$K64&lt;synthèse!CF$14+0.1),1,0)</f>
        <v>0</v>
      </c>
      <c r="CG74" s="148">
        <f>IF(AND('BLOC PM'!$K64&gt;synthèse!CG$14,'BLOC PM'!$K64&lt;synthèse!CG$14+0.1),1,0)</f>
        <v>0</v>
      </c>
      <c r="CH74" s="148">
        <f>IF(AND('BLOC PM'!$K64&gt;synthèse!CH$14,'BLOC PM'!$K64&lt;synthèse!CH$14+0.1),1,0)</f>
        <v>0</v>
      </c>
      <c r="CI74" s="148">
        <f>IF(AND('BLOC PM'!$K64&gt;synthèse!CI$14,'BLOC PM'!$K64&lt;synthèse!CI$14+0.1),1,0)</f>
        <v>0</v>
      </c>
      <c r="CJ74" s="148">
        <f>IF(AND('BLOC PM'!$K64&gt;synthèse!CJ$14,'BLOC PM'!$K64&lt;synthèse!CJ$14+0.1),1,0)</f>
        <v>0</v>
      </c>
      <c r="CK74" s="148">
        <f>IF(AND('BLOC PM'!$K64&gt;synthèse!CK$14,'BLOC PM'!$K64&lt;synthèse!CK$14+0.1),1,0)</f>
        <v>0</v>
      </c>
      <c r="CM74" s="2">
        <f t="shared" si="66"/>
        <v>0</v>
      </c>
      <c r="CN74" s="2">
        <f t="shared" si="67"/>
        <v>0</v>
      </c>
      <c r="CO74" s="2">
        <f t="shared" si="68"/>
        <v>0</v>
      </c>
      <c r="CP74" s="2">
        <f t="shared" si="69"/>
        <v>0</v>
      </c>
      <c r="CQ74" s="2">
        <f t="shared" si="70"/>
        <v>0</v>
      </c>
      <c r="CR74" s="2">
        <f t="shared" si="71"/>
        <v>0</v>
      </c>
      <c r="CS74" s="2">
        <f t="shared" si="72"/>
        <v>0</v>
      </c>
      <c r="CT74" s="2">
        <f t="shared" si="73"/>
        <v>0</v>
      </c>
      <c r="CU74" s="2">
        <f t="shared" si="74"/>
        <v>0</v>
      </c>
      <c r="CV74" s="2">
        <f t="shared" si="75"/>
        <v>0</v>
      </c>
      <c r="CW74" s="2">
        <f t="shared" si="76"/>
        <v>0</v>
      </c>
      <c r="CX74" s="2">
        <f t="shared" si="77"/>
        <v>0</v>
      </c>
      <c r="CY74" s="2">
        <f t="shared" si="78"/>
        <v>0</v>
      </c>
      <c r="CZ74" s="2">
        <f t="shared" si="79"/>
        <v>0</v>
      </c>
      <c r="DA74" s="2">
        <f t="shared" si="80"/>
        <v>0</v>
      </c>
      <c r="DB74" s="2">
        <f t="shared" si="81"/>
        <v>0</v>
      </c>
      <c r="DC74" s="2">
        <f t="shared" si="82"/>
        <v>0</v>
      </c>
      <c r="DD74" s="2">
        <f t="shared" si="83"/>
        <v>0</v>
      </c>
      <c r="DE74" s="2">
        <f t="shared" si="84"/>
        <v>0</v>
      </c>
      <c r="DF74" s="2">
        <f t="shared" si="85"/>
        <v>0</v>
      </c>
      <c r="DG74" s="2">
        <f t="shared" si="86"/>
        <v>0</v>
      </c>
      <c r="DH74" s="2">
        <f t="shared" si="87"/>
        <v>0</v>
      </c>
      <c r="DI74" s="2">
        <f t="shared" si="88"/>
        <v>0</v>
      </c>
      <c r="DJ74" s="2">
        <f t="shared" si="89"/>
        <v>0</v>
      </c>
      <c r="DK74" s="2">
        <f t="shared" si="90"/>
        <v>0</v>
      </c>
      <c r="DL74" s="2">
        <f t="shared" si="91"/>
        <v>0</v>
      </c>
      <c r="DM74" s="2">
        <f t="shared" si="92"/>
        <v>0</v>
      </c>
      <c r="DN74" s="2">
        <f t="shared" si="93"/>
        <v>0</v>
      </c>
      <c r="DO74" s="2">
        <f t="shared" si="94"/>
        <v>0</v>
      </c>
      <c r="DP74" s="2">
        <f t="shared" si="95"/>
        <v>0</v>
      </c>
      <c r="DQ74" s="2">
        <f t="shared" si="96"/>
        <v>0</v>
      </c>
      <c r="DR74" s="2">
        <f t="shared" si="97"/>
        <v>0</v>
      </c>
      <c r="DS74" s="2">
        <f t="shared" si="98"/>
        <v>0</v>
      </c>
      <c r="DT74" s="2">
        <f t="shared" si="99"/>
        <v>0</v>
      </c>
      <c r="DU74" s="2">
        <f t="shared" si="100"/>
        <v>0</v>
      </c>
      <c r="DV74" s="2">
        <f t="shared" si="101"/>
        <v>0</v>
      </c>
      <c r="DW74" s="2">
        <f t="shared" si="102"/>
        <v>0</v>
      </c>
      <c r="DX74" s="2">
        <f t="shared" si="103"/>
        <v>0</v>
      </c>
      <c r="DY74" s="2">
        <f t="shared" si="104"/>
        <v>0</v>
      </c>
      <c r="DZ74" s="2">
        <f t="shared" si="105"/>
        <v>0</v>
      </c>
      <c r="EA74" s="2">
        <f t="shared" si="106"/>
        <v>0</v>
      </c>
      <c r="EB74" s="2">
        <f t="shared" si="107"/>
        <v>0</v>
      </c>
      <c r="EC74" s="2">
        <f t="shared" si="108"/>
        <v>0</v>
      </c>
      <c r="ED74" s="2">
        <f t="shared" si="109"/>
        <v>0</v>
      </c>
      <c r="EE74" s="2">
        <f t="shared" si="110"/>
        <v>0</v>
      </c>
      <c r="EF74" s="2">
        <f t="shared" si="111"/>
        <v>0</v>
      </c>
      <c r="EG74" s="2">
        <f t="shared" si="112"/>
        <v>0</v>
      </c>
      <c r="EH74" s="2">
        <f t="shared" si="122"/>
        <v>0</v>
      </c>
      <c r="EI74" s="2">
        <f t="shared" si="121"/>
        <v>0</v>
      </c>
      <c r="EJ74" s="2">
        <f t="shared" si="121"/>
        <v>0</v>
      </c>
      <c r="EK74" s="2">
        <f t="shared" si="121"/>
        <v>0</v>
      </c>
      <c r="EL74" s="2">
        <f t="shared" si="121"/>
        <v>0</v>
      </c>
      <c r="EM74" s="2">
        <f t="shared" si="121"/>
        <v>0</v>
      </c>
      <c r="EN74" s="2">
        <f t="shared" si="121"/>
        <v>0</v>
      </c>
      <c r="EO74" s="2">
        <f t="shared" si="121"/>
        <v>0</v>
      </c>
      <c r="EP74" s="2">
        <f t="shared" si="121"/>
        <v>0</v>
      </c>
    </row>
    <row r="75" spans="1:156" ht="16.5" x14ac:dyDescent="0.25">
      <c r="A75" s="227" t="str">
        <f>CONCATENATE(FIXED(BI14,1)," - ",FIXED(BI14+0.1,1))</f>
        <v>2,7 - 2,8</v>
      </c>
      <c r="B75" s="126"/>
      <c r="C75" s="179" t="str">
        <f>IF(BI154&gt;0,BI155/BI154,"")</f>
        <v/>
      </c>
      <c r="D75" s="150" t="str">
        <f>IF(BI154&gt;0,BI154,"")</f>
        <v/>
      </c>
      <c r="E75" s="150" t="str">
        <f t="shared" ref="E75:E76" si="123">IF(BH149&gt;0,BH152/BH149,"")</f>
        <v/>
      </c>
      <c r="F75" s="179" t="str">
        <f t="shared" ref="F75:F76" si="124">IF(DM150&gt;0,DM151/DM150,"")</f>
        <v/>
      </c>
      <c r="G75" s="150" t="str">
        <f t="shared" ref="G75:G76" si="125">IF(DM150&gt;0,DM150,"")</f>
        <v/>
      </c>
      <c r="H75" s="79" t="str">
        <f t="shared" ref="H75" si="126">IF(DK157&gt;0,DK158/DK157,"")</f>
        <v/>
      </c>
      <c r="I75" s="150" t="str">
        <f t="shared" ref="I75" si="127">IF(DK157&gt;0,DK157,"")</f>
        <v/>
      </c>
      <c r="L75" s="66"/>
      <c r="M75" s="9" t="str">
        <f>IF('BLOC PM'!A65&lt;&gt;"",'BLOC PM'!A65,"")</f>
        <v/>
      </c>
      <c r="N75" s="9">
        <f>IF(AND('BLOC PM'!A65&lt;&gt;"",'BLOC PM'!N65&lt;&gt;"*Non mis en vente"),1,0)</f>
        <v>0</v>
      </c>
      <c r="O75" s="9">
        <f>IF(OR('BLOC PM'!E65="CR",'BLOC PM'!E65="CE"),1,0)</f>
        <v>0</v>
      </c>
      <c r="P75" s="9">
        <f>IF(AND('BLOC PM'!N65&lt;&gt;"*RETIRE",'BLOC PM'!N65&lt;&gt;"*PAS D'OFFRE",'BLOC PM'!N65&lt;&gt;""),1,0)</f>
        <v>0</v>
      </c>
      <c r="Q75" s="10">
        <f>'BLOC PM'!I65</f>
        <v>0</v>
      </c>
      <c r="R75" s="10">
        <f t="shared" si="117"/>
        <v>0</v>
      </c>
      <c r="S75" s="10">
        <f>'BLOC PM'!L65</f>
        <v>0</v>
      </c>
      <c r="T75" s="10">
        <f t="shared" si="118"/>
        <v>0</v>
      </c>
      <c r="U75" s="10">
        <f>'BLOC PM'!O65</f>
        <v>0</v>
      </c>
      <c r="V75" s="10">
        <f t="shared" si="119"/>
        <v>0</v>
      </c>
      <c r="W75" s="10">
        <f>'BLOC PM'!B65</f>
        <v>0</v>
      </c>
      <c r="X75" s="7"/>
      <c r="Y75" s="2">
        <f>+'UP PM'!A66</f>
        <v>0</v>
      </c>
      <c r="Z75" s="2">
        <f>IF(AND('UP PM'!A66&lt;&gt;"",'UP PM'!N66&lt;&gt;"*Non mis en vente"),1,0)</f>
        <v>0</v>
      </c>
      <c r="AA75" s="2">
        <f>IF(AND('UP PM'!N66&lt;&gt;"*RETIRE",'UP PM'!N66&lt;&gt;"*PAS D'OFFRE",'UP PM'!N66&lt;&gt;""),1,0)</f>
        <v>0</v>
      </c>
      <c r="AB75" s="10">
        <f>+'UP PM'!G66</f>
        <v>0</v>
      </c>
      <c r="AC75" s="2">
        <f t="shared" si="5"/>
        <v>0</v>
      </c>
      <c r="AD75" s="2">
        <f>'UP PM'!B66</f>
        <v>0</v>
      </c>
      <c r="AE75" s="7"/>
      <c r="AF75" s="154"/>
      <c r="AG75" s="9" t="str">
        <f>IF('BLOC PM'!A65&lt;&gt;"",'BLOC PM'!A65,"")</f>
        <v/>
      </c>
      <c r="AH75" s="148">
        <f>IF(AND('BLOC PM'!$K65&gt;synthèse!AH$14,'BLOC PM'!$K65&lt;synthèse!AH$14+0.1),1,0)</f>
        <v>0</v>
      </c>
      <c r="AI75" s="148">
        <f>IF(AND('BLOC PM'!$K65&gt;synthèse!AI$14,'BLOC PM'!$K65&lt;synthèse!AI$14+0.1),1,0)</f>
        <v>0</v>
      </c>
      <c r="AJ75" s="148">
        <f>IF(AND('BLOC PM'!$K65&gt;synthèse!AJ$14,'BLOC PM'!$K65&lt;synthèse!AJ$14+0.1),1,0)</f>
        <v>0</v>
      </c>
      <c r="AK75" s="148">
        <f>IF(AND('BLOC PM'!$K65&gt;synthèse!AK$14,'BLOC PM'!$K65&lt;synthèse!AK$14+0.1),1,0)</f>
        <v>0</v>
      </c>
      <c r="AL75" s="148">
        <f>IF(AND('BLOC PM'!$K65&gt;synthèse!AL$14,'BLOC PM'!$K65&lt;synthèse!AL$14+0.1),1,0)</f>
        <v>0</v>
      </c>
      <c r="AM75" s="148">
        <f>IF(AND('BLOC PM'!$K65&gt;synthèse!AM$14,'BLOC PM'!$K65&lt;synthèse!AM$14+0.1),1,0)</f>
        <v>0</v>
      </c>
      <c r="AN75" s="148">
        <f>IF(AND('BLOC PM'!$K65&gt;synthèse!AN$14,'BLOC PM'!$K65&lt;synthèse!AN$14+0.1),1,0)</f>
        <v>0</v>
      </c>
      <c r="AO75" s="148">
        <f>IF(AND('BLOC PM'!$K65&gt;synthèse!AO$14,'BLOC PM'!$K65&lt;synthèse!AO$14+0.1),1,0)</f>
        <v>0</v>
      </c>
      <c r="AP75" s="148">
        <f>IF(AND('BLOC PM'!$K65&gt;synthèse!AP$14,'BLOC PM'!$K65&lt;synthèse!AP$14+0.1),1,0)</f>
        <v>0</v>
      </c>
      <c r="AQ75" s="148">
        <f>IF(AND('BLOC PM'!$K65&gt;synthèse!AQ$14,'BLOC PM'!$K65&lt;synthèse!AQ$14+0.1),1,0)</f>
        <v>0</v>
      </c>
      <c r="AR75" s="148">
        <f>IF(AND('BLOC PM'!$K65&gt;synthèse!AR$14,'BLOC PM'!$K65&lt;synthèse!AR$14+0.1),1,0)</f>
        <v>0</v>
      </c>
      <c r="AS75" s="148">
        <f>IF(AND('BLOC PM'!$K65&gt;synthèse!AS$14,'BLOC PM'!$K65&lt;synthèse!AS$14+0.1),1,0)</f>
        <v>0</v>
      </c>
      <c r="AT75" s="148">
        <f>IF(AND('BLOC PM'!$K65&gt;synthèse!AT$14,'BLOC PM'!$K65&lt;synthèse!AT$14+0.1),1,0)</f>
        <v>0</v>
      </c>
      <c r="AU75" s="148">
        <f>IF(AND('BLOC PM'!$K65&gt;synthèse!AU$14,'BLOC PM'!$K65&lt;synthèse!AU$14+0.1),1,0)</f>
        <v>0</v>
      </c>
      <c r="AV75" s="148">
        <f>IF(AND('BLOC PM'!$K65&gt;synthèse!AV$14,'BLOC PM'!$K65&lt;synthèse!AV$14+0.1),1,0)</f>
        <v>0</v>
      </c>
      <c r="AW75" s="148">
        <f>IF(AND('BLOC PM'!$K65&gt;synthèse!AW$14,'BLOC PM'!$K65&lt;synthèse!AW$14+0.1),1,0)</f>
        <v>0</v>
      </c>
      <c r="AX75" s="148">
        <f>IF(AND('BLOC PM'!$K65&gt;synthèse!AX$14,'BLOC PM'!$K65&lt;synthèse!AX$14+0.1),1,0)</f>
        <v>0</v>
      </c>
      <c r="AY75" s="148">
        <f>IF(AND('BLOC PM'!$K65&gt;synthèse!AY$14,'BLOC PM'!$K65&lt;synthèse!AY$14+0.1),1,0)</f>
        <v>0</v>
      </c>
      <c r="AZ75" s="148">
        <f>IF(AND('BLOC PM'!$K65&gt;synthèse!AZ$14,'BLOC PM'!$K65&lt;synthèse!AZ$14+0.1),1,0)</f>
        <v>0</v>
      </c>
      <c r="BA75" s="148">
        <f>IF(AND('BLOC PM'!$K65&gt;synthèse!BA$14,'BLOC PM'!$K65&lt;synthèse!BA$14+0.1),1,0)</f>
        <v>0</v>
      </c>
      <c r="BB75" s="148">
        <f>IF(AND('BLOC PM'!$K65&gt;synthèse!BB$14,'BLOC PM'!$K65&lt;synthèse!BB$14+0.1),1,0)</f>
        <v>0</v>
      </c>
      <c r="BC75" s="148">
        <f>IF(AND('BLOC PM'!$K65&gt;synthèse!BC$14,'BLOC PM'!$K65&lt;synthèse!BC$14+0.1),1,0)</f>
        <v>0</v>
      </c>
      <c r="BD75" s="148">
        <f>IF(AND('BLOC PM'!$K65&gt;synthèse!BD$14,'BLOC PM'!$K65&lt;synthèse!BD$14+0.1),1,0)</f>
        <v>0</v>
      </c>
      <c r="BE75" s="148">
        <f>IF(AND('BLOC PM'!$K65&gt;synthèse!BE$14,'BLOC PM'!$K65&lt;synthèse!BE$14+0.1),1,0)</f>
        <v>0</v>
      </c>
      <c r="BF75" s="148">
        <f>IF(AND('BLOC PM'!$K65&gt;synthèse!BF$14,'BLOC PM'!$K65&lt;synthèse!BF$14+0.1),1,0)</f>
        <v>0</v>
      </c>
      <c r="BG75" s="148">
        <f>IF(AND('BLOC PM'!$K65&gt;synthèse!BG$14,'BLOC PM'!$K65&lt;synthèse!BG$14+0.1),1,0)</f>
        <v>0</v>
      </c>
      <c r="BH75" s="148">
        <f>IF(AND('BLOC PM'!$K65&gt;synthèse!BH$14,'BLOC PM'!$K65&lt;synthèse!BH$14+0.1),1,0)</f>
        <v>0</v>
      </c>
      <c r="BI75" s="148">
        <f>IF(AND('BLOC PM'!$K65&gt;synthèse!BI$14,'BLOC PM'!$K65&lt;synthèse!BI$14+0.1),1,0)</f>
        <v>0</v>
      </c>
      <c r="BJ75" s="148">
        <f>IF(AND('BLOC PM'!$K65&gt;synthèse!BJ$14,'BLOC PM'!$K65&lt;synthèse!BJ$14+0.1),1,0)</f>
        <v>0</v>
      </c>
      <c r="BK75" s="148">
        <f>IF(AND('BLOC PM'!$K65&gt;synthèse!BK$14,'BLOC PM'!$K65&lt;synthèse!BK$14+0.1),1,0)</f>
        <v>0</v>
      </c>
      <c r="BL75" s="148">
        <f>IF(AND('BLOC PM'!$K65&gt;synthèse!BL$14,'BLOC PM'!$K65&lt;synthèse!BL$14+0.1),1,0)</f>
        <v>0</v>
      </c>
      <c r="BM75" s="148">
        <f>IF(AND('BLOC PM'!$K65&gt;synthèse!BM$14,'BLOC PM'!$K65&lt;synthèse!BM$14+0.1),1,0)</f>
        <v>0</v>
      </c>
      <c r="BN75" s="148">
        <f>IF(AND('BLOC PM'!$K65&gt;synthèse!BN$14,'BLOC PM'!$K65&lt;synthèse!BN$14+0.1),1,0)</f>
        <v>0</v>
      </c>
      <c r="BO75" s="148">
        <f>IF(AND('BLOC PM'!$K65&gt;synthèse!BO$14,'BLOC PM'!$K65&lt;synthèse!BO$14+0.1),1,0)</f>
        <v>0</v>
      </c>
      <c r="BP75" s="148">
        <f>IF(AND('BLOC PM'!$K65&gt;synthèse!BP$14,'BLOC PM'!$K65&lt;synthèse!BP$14+0.1),1,0)</f>
        <v>0</v>
      </c>
      <c r="BQ75" s="148">
        <f>IF(AND('BLOC PM'!$K65&gt;synthèse!BQ$14,'BLOC PM'!$K65&lt;synthèse!BQ$14+0.1),1,0)</f>
        <v>0</v>
      </c>
      <c r="BR75" s="148">
        <f>IF(AND('BLOC PM'!$K65&gt;synthèse!BR$14,'BLOC PM'!$K65&lt;synthèse!BR$14+0.1),1,0)</f>
        <v>0</v>
      </c>
      <c r="BS75" s="148">
        <f>IF(AND('BLOC PM'!$K65&gt;synthèse!BS$14,'BLOC PM'!$K65&lt;synthèse!BS$14+0.1),1,0)</f>
        <v>0</v>
      </c>
      <c r="BT75" s="148">
        <f>IF(AND('BLOC PM'!$K65&gt;synthèse!BT$14,'BLOC PM'!$K65&lt;synthèse!BT$14+0.1),1,0)</f>
        <v>0</v>
      </c>
      <c r="BU75" s="148">
        <f>IF(AND('BLOC PM'!$K65&gt;synthèse!BU$14,'BLOC PM'!$K65&lt;synthèse!BU$14+0.1),1,0)</f>
        <v>0</v>
      </c>
      <c r="BV75" s="148">
        <f>IF(AND('BLOC PM'!$K65&gt;synthèse!BV$14,'BLOC PM'!$K65&lt;synthèse!BV$14+0.1),1,0)</f>
        <v>0</v>
      </c>
      <c r="BW75" s="148">
        <f>IF(AND('BLOC PM'!$K65&gt;synthèse!BW$14,'BLOC PM'!$K65&lt;synthèse!BW$14+0.1),1,0)</f>
        <v>0</v>
      </c>
      <c r="BX75" s="148">
        <f>IF(AND('BLOC PM'!$K65&gt;synthèse!BX$14,'BLOC PM'!$K65&lt;synthèse!BX$14+0.1),1,0)</f>
        <v>0</v>
      </c>
      <c r="BY75" s="148">
        <f>IF(AND('BLOC PM'!$K65&gt;synthèse!BY$14,'BLOC PM'!$K65&lt;synthèse!BY$14+0.1),1,0)</f>
        <v>0</v>
      </c>
      <c r="BZ75" s="148">
        <f>IF(AND('BLOC PM'!$K65&gt;synthèse!BZ$14,'BLOC PM'!$K65&lt;synthèse!BZ$14+0.1),1,0)</f>
        <v>0</v>
      </c>
      <c r="CA75" s="148">
        <f>IF(AND('BLOC PM'!$K65&gt;synthèse!CA$14,'BLOC PM'!$K65&lt;synthèse!CA$14+0.1),1,0)</f>
        <v>0</v>
      </c>
      <c r="CB75" s="148">
        <f>IF(AND('BLOC PM'!$K65&gt;synthèse!CB$14,'BLOC PM'!$K65&lt;synthèse!CB$14+0.1),1,0)</f>
        <v>0</v>
      </c>
      <c r="CC75" s="148">
        <f>IF(AND('BLOC PM'!$K65&gt;synthèse!CC$14,'BLOC PM'!$K65&lt;synthèse!CC$14+0.1),1,0)</f>
        <v>0</v>
      </c>
      <c r="CD75" s="148">
        <f>IF(AND('BLOC PM'!$K65&gt;synthèse!CD$14,'BLOC PM'!$K65&lt;synthèse!CD$14+0.1),1,0)</f>
        <v>0</v>
      </c>
      <c r="CE75" s="148">
        <f>IF(AND('BLOC PM'!$K65&gt;synthèse!CE$14,'BLOC PM'!$K65&lt;synthèse!CE$14+0.1),1,0)</f>
        <v>0</v>
      </c>
      <c r="CF75" s="148">
        <f>IF(AND('BLOC PM'!$K65&gt;synthèse!CF$14,'BLOC PM'!$K65&lt;synthèse!CF$14+0.1),1,0)</f>
        <v>0</v>
      </c>
      <c r="CG75" s="148">
        <f>IF(AND('BLOC PM'!$K65&gt;synthèse!CG$14,'BLOC PM'!$K65&lt;synthèse!CG$14+0.1),1,0)</f>
        <v>0</v>
      </c>
      <c r="CH75" s="148">
        <f>IF(AND('BLOC PM'!$K65&gt;synthèse!CH$14,'BLOC PM'!$K65&lt;synthèse!CH$14+0.1),1,0)</f>
        <v>0</v>
      </c>
      <c r="CI75" s="148">
        <f>IF(AND('BLOC PM'!$K65&gt;synthèse!CI$14,'BLOC PM'!$K65&lt;synthèse!CI$14+0.1),1,0)</f>
        <v>0</v>
      </c>
      <c r="CJ75" s="148">
        <f>IF(AND('BLOC PM'!$K65&gt;synthèse!CJ$14,'BLOC PM'!$K65&lt;synthèse!CJ$14+0.1),1,0)</f>
        <v>0</v>
      </c>
      <c r="CK75" s="148">
        <f>IF(AND('BLOC PM'!$K65&gt;synthèse!CK$14,'BLOC PM'!$K65&lt;synthèse!CK$14+0.1),1,0)</f>
        <v>0</v>
      </c>
      <c r="CM75" s="2">
        <f t="shared" si="66"/>
        <v>0</v>
      </c>
      <c r="CN75" s="2">
        <f t="shared" si="67"/>
        <v>0</v>
      </c>
      <c r="CO75" s="2">
        <f t="shared" si="68"/>
        <v>0</v>
      </c>
      <c r="CP75" s="2">
        <f t="shared" si="69"/>
        <v>0</v>
      </c>
      <c r="CQ75" s="2">
        <f t="shared" si="70"/>
        <v>0</v>
      </c>
      <c r="CR75" s="2">
        <f t="shared" si="71"/>
        <v>0</v>
      </c>
      <c r="CS75" s="2">
        <f t="shared" si="72"/>
        <v>0</v>
      </c>
      <c r="CT75" s="2">
        <f t="shared" si="73"/>
        <v>0</v>
      </c>
      <c r="CU75" s="2">
        <f t="shared" si="74"/>
        <v>0</v>
      </c>
      <c r="CV75" s="2">
        <f t="shared" si="75"/>
        <v>0</v>
      </c>
      <c r="CW75" s="2">
        <f t="shared" si="76"/>
        <v>0</v>
      </c>
      <c r="CX75" s="2">
        <f t="shared" si="77"/>
        <v>0</v>
      </c>
      <c r="CY75" s="2">
        <f t="shared" si="78"/>
        <v>0</v>
      </c>
      <c r="CZ75" s="2">
        <f t="shared" si="79"/>
        <v>0</v>
      </c>
      <c r="DA75" s="2">
        <f t="shared" si="80"/>
        <v>0</v>
      </c>
      <c r="DB75" s="2">
        <f t="shared" si="81"/>
        <v>0</v>
      </c>
      <c r="DC75" s="2">
        <f t="shared" si="82"/>
        <v>0</v>
      </c>
      <c r="DD75" s="2">
        <f t="shared" si="83"/>
        <v>0</v>
      </c>
      <c r="DE75" s="2">
        <f t="shared" si="84"/>
        <v>0</v>
      </c>
      <c r="DF75" s="2">
        <f t="shared" si="85"/>
        <v>0</v>
      </c>
      <c r="DG75" s="2">
        <f t="shared" si="86"/>
        <v>0</v>
      </c>
      <c r="DH75" s="2">
        <f t="shared" si="87"/>
        <v>0</v>
      </c>
      <c r="DI75" s="2">
        <f t="shared" si="88"/>
        <v>0</v>
      </c>
      <c r="DJ75" s="2">
        <f t="shared" si="89"/>
        <v>0</v>
      </c>
      <c r="DK75" s="2">
        <f t="shared" si="90"/>
        <v>0</v>
      </c>
      <c r="DL75" s="2">
        <f t="shared" si="91"/>
        <v>0</v>
      </c>
      <c r="DM75" s="2">
        <f t="shared" si="92"/>
        <v>0</v>
      </c>
      <c r="DN75" s="2">
        <f t="shared" si="93"/>
        <v>0</v>
      </c>
      <c r="DO75" s="2">
        <f t="shared" si="94"/>
        <v>0</v>
      </c>
      <c r="DP75" s="2">
        <f t="shared" si="95"/>
        <v>0</v>
      </c>
      <c r="DQ75" s="2">
        <f t="shared" si="96"/>
        <v>0</v>
      </c>
      <c r="DR75" s="2">
        <f t="shared" si="97"/>
        <v>0</v>
      </c>
      <c r="DS75" s="2">
        <f t="shared" si="98"/>
        <v>0</v>
      </c>
      <c r="DT75" s="2">
        <f t="shared" si="99"/>
        <v>0</v>
      </c>
      <c r="DU75" s="2">
        <f t="shared" si="100"/>
        <v>0</v>
      </c>
      <c r="DV75" s="2">
        <f t="shared" si="101"/>
        <v>0</v>
      </c>
      <c r="DW75" s="2">
        <f t="shared" si="102"/>
        <v>0</v>
      </c>
      <c r="DX75" s="2">
        <f t="shared" si="103"/>
        <v>0</v>
      </c>
      <c r="DY75" s="2">
        <f t="shared" si="104"/>
        <v>0</v>
      </c>
      <c r="DZ75" s="2">
        <f t="shared" si="105"/>
        <v>0</v>
      </c>
      <c r="EA75" s="2">
        <f t="shared" si="106"/>
        <v>0</v>
      </c>
      <c r="EB75" s="2">
        <f t="shared" si="107"/>
        <v>0</v>
      </c>
      <c r="EC75" s="2">
        <f t="shared" si="108"/>
        <v>0</v>
      </c>
      <c r="ED75" s="2">
        <f t="shared" si="109"/>
        <v>0</v>
      </c>
      <c r="EE75" s="2">
        <f t="shared" si="110"/>
        <v>0</v>
      </c>
      <c r="EF75" s="2">
        <f t="shared" si="111"/>
        <v>0</v>
      </c>
      <c r="EG75" s="2">
        <f t="shared" si="112"/>
        <v>0</v>
      </c>
      <c r="EH75" s="2">
        <f t="shared" si="122"/>
        <v>0</v>
      </c>
      <c r="EI75" s="2">
        <f t="shared" si="121"/>
        <v>0</v>
      </c>
      <c r="EJ75" s="2">
        <f t="shared" si="121"/>
        <v>0</v>
      </c>
      <c r="EK75" s="2">
        <f t="shared" si="121"/>
        <v>0</v>
      </c>
      <c r="EL75" s="2">
        <f t="shared" si="121"/>
        <v>0</v>
      </c>
      <c r="EM75" s="2">
        <f t="shared" si="121"/>
        <v>0</v>
      </c>
      <c r="EN75" s="2">
        <f t="shared" si="121"/>
        <v>0</v>
      </c>
      <c r="EO75" s="2">
        <f t="shared" si="121"/>
        <v>0</v>
      </c>
      <c r="EP75" s="2">
        <f t="shared" si="121"/>
        <v>0</v>
      </c>
    </row>
    <row r="76" spans="1:156" ht="16.5" x14ac:dyDescent="0.25">
      <c r="A76" s="227" t="str">
        <f>CONCATENATE(FIXED(BJ14,1)," - ",FIXED(BJ14+0.1,1))</f>
        <v>2,8 - 2,9</v>
      </c>
      <c r="B76" s="126"/>
      <c r="C76" s="179" t="str">
        <f>IF(BJ154&gt;0,BJ155/BIJ154,"")</f>
        <v/>
      </c>
      <c r="D76" s="150" t="str">
        <f>IF(BJ154&gt;0,BJ154,"")</f>
        <v/>
      </c>
      <c r="E76" s="150" t="str">
        <f t="shared" si="123"/>
        <v/>
      </c>
      <c r="F76" s="179" t="str">
        <f t="shared" si="124"/>
        <v/>
      </c>
      <c r="G76" s="150" t="str">
        <f t="shared" si="125"/>
        <v/>
      </c>
      <c r="H76" s="79"/>
      <c r="I76" s="150"/>
      <c r="L76" s="66"/>
      <c r="M76" s="9" t="str">
        <f>IF('BLOC PM'!A66&lt;&gt;"",'BLOC PM'!A66,"")</f>
        <v/>
      </c>
      <c r="N76" s="9">
        <f>IF(AND('BLOC PM'!A66&lt;&gt;"",'BLOC PM'!N66&lt;&gt;"*Non mis en vente"),1,0)</f>
        <v>0</v>
      </c>
      <c r="O76" s="9">
        <f>IF(OR('BLOC PM'!E66="CR",'BLOC PM'!E66="CE"),1,0)</f>
        <v>0</v>
      </c>
      <c r="P76" s="9">
        <f>IF(AND('BLOC PM'!N66&lt;&gt;"*RETIRE",'BLOC PM'!N66&lt;&gt;"*PAS D'OFFRE",'BLOC PM'!N66&lt;&gt;""),1,0)</f>
        <v>0</v>
      </c>
      <c r="Q76" s="10">
        <f>'BLOC PM'!I66</f>
        <v>0</v>
      </c>
      <c r="R76" s="10">
        <f t="shared" si="117"/>
        <v>0</v>
      </c>
      <c r="S76" s="10">
        <f>'BLOC PM'!L66</f>
        <v>0</v>
      </c>
      <c r="T76" s="10">
        <f t="shared" si="118"/>
        <v>0</v>
      </c>
      <c r="U76" s="10">
        <f>'BLOC PM'!O66</f>
        <v>0</v>
      </c>
      <c r="V76" s="10">
        <f t="shared" si="119"/>
        <v>0</v>
      </c>
      <c r="W76" s="10">
        <f>'BLOC PM'!B66</f>
        <v>0</v>
      </c>
      <c r="X76" s="7"/>
      <c r="Y76" s="2">
        <f>+'UP PM'!A67</f>
        <v>0</v>
      </c>
      <c r="Z76" s="2">
        <f>IF(AND('UP PM'!A67&lt;&gt;"",'UP PM'!N67&lt;&gt;"*Non mis en vente"),1,0)</f>
        <v>0</v>
      </c>
      <c r="AA76" s="2">
        <f>IF(AND('UP PM'!N67&lt;&gt;"*RETIRE",'UP PM'!N67&lt;&gt;"*PAS D'OFFRE",'UP PM'!N67&lt;&gt;""),1,0)</f>
        <v>0</v>
      </c>
      <c r="AB76" s="10">
        <f>+'UP PM'!G67</f>
        <v>0</v>
      </c>
      <c r="AC76" s="2">
        <f t="shared" si="5"/>
        <v>0</v>
      </c>
      <c r="AD76" s="2">
        <f>'UP PM'!B67</f>
        <v>0</v>
      </c>
      <c r="AE76" s="7"/>
      <c r="AF76" s="154"/>
      <c r="AG76" s="9" t="str">
        <f>IF('BLOC PM'!A66&lt;&gt;"",'BLOC PM'!A66,"")</f>
        <v/>
      </c>
      <c r="AH76" s="148">
        <f>IF(AND('BLOC PM'!$K66&gt;synthèse!AH$14,'BLOC PM'!$K66&lt;synthèse!AH$14+0.1),1,0)</f>
        <v>0</v>
      </c>
      <c r="AI76" s="148">
        <f>IF(AND('BLOC PM'!$K66&gt;synthèse!AI$14,'BLOC PM'!$K66&lt;synthèse!AI$14+0.1),1,0)</f>
        <v>0</v>
      </c>
      <c r="AJ76" s="148">
        <f>IF(AND('BLOC PM'!$K66&gt;synthèse!AJ$14,'BLOC PM'!$K66&lt;synthèse!AJ$14+0.1),1,0)</f>
        <v>0</v>
      </c>
      <c r="AK76" s="148">
        <f>IF(AND('BLOC PM'!$K66&gt;synthèse!AK$14,'BLOC PM'!$K66&lt;synthèse!AK$14+0.1),1,0)</f>
        <v>0</v>
      </c>
      <c r="AL76" s="148">
        <f>IF(AND('BLOC PM'!$K66&gt;synthèse!AL$14,'BLOC PM'!$K66&lt;synthèse!AL$14+0.1),1,0)</f>
        <v>0</v>
      </c>
      <c r="AM76" s="148">
        <f>IF(AND('BLOC PM'!$K66&gt;synthèse!AM$14,'BLOC PM'!$K66&lt;synthèse!AM$14+0.1),1,0)</f>
        <v>0</v>
      </c>
      <c r="AN76" s="148">
        <f>IF(AND('BLOC PM'!$K66&gt;synthèse!AN$14,'BLOC PM'!$K66&lt;synthèse!AN$14+0.1),1,0)</f>
        <v>0</v>
      </c>
      <c r="AO76" s="148">
        <f>IF(AND('BLOC PM'!$K66&gt;synthèse!AO$14,'BLOC PM'!$K66&lt;synthèse!AO$14+0.1),1,0)</f>
        <v>0</v>
      </c>
      <c r="AP76" s="148">
        <f>IF(AND('BLOC PM'!$K66&gt;synthèse!AP$14,'BLOC PM'!$K66&lt;synthèse!AP$14+0.1),1,0)</f>
        <v>0</v>
      </c>
      <c r="AQ76" s="148">
        <f>IF(AND('BLOC PM'!$K66&gt;synthèse!AQ$14,'BLOC PM'!$K66&lt;synthèse!AQ$14+0.1),1,0)</f>
        <v>0</v>
      </c>
      <c r="AR76" s="148">
        <f>IF(AND('BLOC PM'!$K66&gt;synthèse!AR$14,'BLOC PM'!$K66&lt;synthèse!AR$14+0.1),1,0)</f>
        <v>0</v>
      </c>
      <c r="AS76" s="148">
        <f>IF(AND('BLOC PM'!$K66&gt;synthèse!AS$14,'BLOC PM'!$K66&lt;synthèse!AS$14+0.1),1,0)</f>
        <v>0</v>
      </c>
      <c r="AT76" s="148">
        <f>IF(AND('BLOC PM'!$K66&gt;synthèse!AT$14,'BLOC PM'!$K66&lt;synthèse!AT$14+0.1),1,0)</f>
        <v>0</v>
      </c>
      <c r="AU76" s="148">
        <f>IF(AND('BLOC PM'!$K66&gt;synthèse!AU$14,'BLOC PM'!$K66&lt;synthèse!AU$14+0.1),1,0)</f>
        <v>0</v>
      </c>
      <c r="AV76" s="148">
        <f>IF(AND('BLOC PM'!$K66&gt;synthèse!AV$14,'BLOC PM'!$K66&lt;synthèse!AV$14+0.1),1,0)</f>
        <v>0</v>
      </c>
      <c r="AW76" s="148">
        <f>IF(AND('BLOC PM'!$K66&gt;synthèse!AW$14,'BLOC PM'!$K66&lt;synthèse!AW$14+0.1),1,0)</f>
        <v>0</v>
      </c>
      <c r="AX76" s="148">
        <f>IF(AND('BLOC PM'!$K66&gt;synthèse!AX$14,'BLOC PM'!$K66&lt;synthèse!AX$14+0.1),1,0)</f>
        <v>0</v>
      </c>
      <c r="AY76" s="148">
        <f>IF(AND('BLOC PM'!$K66&gt;synthèse!AY$14,'BLOC PM'!$K66&lt;synthèse!AY$14+0.1),1,0)</f>
        <v>0</v>
      </c>
      <c r="AZ76" s="148">
        <f>IF(AND('BLOC PM'!$K66&gt;synthèse!AZ$14,'BLOC PM'!$K66&lt;synthèse!AZ$14+0.1),1,0)</f>
        <v>0</v>
      </c>
      <c r="BA76" s="148">
        <f>IF(AND('BLOC PM'!$K66&gt;synthèse!BA$14,'BLOC PM'!$K66&lt;synthèse!BA$14+0.1),1,0)</f>
        <v>0</v>
      </c>
      <c r="BB76" s="148">
        <f>IF(AND('BLOC PM'!$K66&gt;synthèse!BB$14,'BLOC PM'!$K66&lt;synthèse!BB$14+0.1),1,0)</f>
        <v>0</v>
      </c>
      <c r="BC76" s="148">
        <f>IF(AND('BLOC PM'!$K66&gt;synthèse!BC$14,'BLOC PM'!$K66&lt;synthèse!BC$14+0.1),1,0)</f>
        <v>0</v>
      </c>
      <c r="BD76" s="148">
        <f>IF(AND('BLOC PM'!$K66&gt;synthèse!BD$14,'BLOC PM'!$K66&lt;synthèse!BD$14+0.1),1,0)</f>
        <v>0</v>
      </c>
      <c r="BE76" s="148">
        <f>IF(AND('BLOC PM'!$K66&gt;synthèse!BE$14,'BLOC PM'!$K66&lt;synthèse!BE$14+0.1),1,0)</f>
        <v>0</v>
      </c>
      <c r="BF76" s="148">
        <f>IF(AND('BLOC PM'!$K66&gt;synthèse!BF$14,'BLOC PM'!$K66&lt;synthèse!BF$14+0.1),1,0)</f>
        <v>0</v>
      </c>
      <c r="BG76" s="148">
        <f>IF(AND('BLOC PM'!$K66&gt;synthèse!BG$14,'BLOC PM'!$K66&lt;synthèse!BG$14+0.1),1,0)</f>
        <v>0</v>
      </c>
      <c r="BH76" s="148">
        <f>IF(AND('BLOC PM'!$K66&gt;synthèse!BH$14,'BLOC PM'!$K66&lt;synthèse!BH$14+0.1),1,0)</f>
        <v>0</v>
      </c>
      <c r="BI76" s="148">
        <f>IF(AND('BLOC PM'!$K66&gt;synthèse!BI$14,'BLOC PM'!$K66&lt;synthèse!BI$14+0.1),1,0)</f>
        <v>0</v>
      </c>
      <c r="BJ76" s="148">
        <f>IF(AND('BLOC PM'!$K66&gt;synthèse!BJ$14,'BLOC PM'!$K66&lt;synthèse!BJ$14+0.1),1,0)</f>
        <v>0</v>
      </c>
      <c r="BK76" s="148">
        <f>IF(AND('BLOC PM'!$K66&gt;synthèse!BK$14,'BLOC PM'!$K66&lt;synthèse!BK$14+0.1),1,0)</f>
        <v>0</v>
      </c>
      <c r="BL76" s="148">
        <f>IF(AND('BLOC PM'!$K66&gt;synthèse!BL$14,'BLOC PM'!$K66&lt;synthèse!BL$14+0.1),1,0)</f>
        <v>0</v>
      </c>
      <c r="BM76" s="148">
        <f>IF(AND('BLOC PM'!$K66&gt;synthèse!BM$14,'BLOC PM'!$K66&lt;synthèse!BM$14+0.1),1,0)</f>
        <v>0</v>
      </c>
      <c r="BN76" s="148">
        <f>IF(AND('BLOC PM'!$K66&gt;synthèse!BN$14,'BLOC PM'!$K66&lt;synthèse!BN$14+0.1),1,0)</f>
        <v>0</v>
      </c>
      <c r="BO76" s="148">
        <f>IF(AND('BLOC PM'!$K66&gt;synthèse!BO$14,'BLOC PM'!$K66&lt;synthèse!BO$14+0.1),1,0)</f>
        <v>0</v>
      </c>
      <c r="BP76" s="148">
        <f>IF(AND('BLOC PM'!$K66&gt;synthèse!BP$14,'BLOC PM'!$K66&lt;synthèse!BP$14+0.1),1,0)</f>
        <v>0</v>
      </c>
      <c r="BQ76" s="148">
        <f>IF(AND('BLOC PM'!$K66&gt;synthèse!BQ$14,'BLOC PM'!$K66&lt;synthèse!BQ$14+0.1),1,0)</f>
        <v>0</v>
      </c>
      <c r="BR76" s="148">
        <f>IF(AND('BLOC PM'!$K66&gt;synthèse!BR$14,'BLOC PM'!$K66&lt;synthèse!BR$14+0.1),1,0)</f>
        <v>0</v>
      </c>
      <c r="BS76" s="148">
        <f>IF(AND('BLOC PM'!$K66&gt;synthèse!BS$14,'BLOC PM'!$K66&lt;synthèse!BS$14+0.1),1,0)</f>
        <v>0</v>
      </c>
      <c r="BT76" s="148">
        <f>IF(AND('BLOC PM'!$K66&gt;synthèse!BT$14,'BLOC PM'!$K66&lt;synthèse!BT$14+0.1),1,0)</f>
        <v>0</v>
      </c>
      <c r="BU76" s="148">
        <f>IF(AND('BLOC PM'!$K66&gt;synthèse!BU$14,'BLOC PM'!$K66&lt;synthèse!BU$14+0.1),1,0)</f>
        <v>0</v>
      </c>
      <c r="BV76" s="148">
        <f>IF(AND('BLOC PM'!$K66&gt;synthèse!BV$14,'BLOC PM'!$K66&lt;synthèse!BV$14+0.1),1,0)</f>
        <v>0</v>
      </c>
      <c r="BW76" s="148">
        <f>IF(AND('BLOC PM'!$K66&gt;synthèse!BW$14,'BLOC PM'!$K66&lt;synthèse!BW$14+0.1),1,0)</f>
        <v>0</v>
      </c>
      <c r="BX76" s="148">
        <f>IF(AND('BLOC PM'!$K66&gt;synthèse!BX$14,'BLOC PM'!$K66&lt;synthèse!BX$14+0.1),1,0)</f>
        <v>0</v>
      </c>
      <c r="BY76" s="148">
        <f>IF(AND('BLOC PM'!$K66&gt;synthèse!BY$14,'BLOC PM'!$K66&lt;synthèse!BY$14+0.1),1,0)</f>
        <v>0</v>
      </c>
      <c r="BZ76" s="148">
        <f>IF(AND('BLOC PM'!$K66&gt;synthèse!BZ$14,'BLOC PM'!$K66&lt;synthèse!BZ$14+0.1),1,0)</f>
        <v>0</v>
      </c>
      <c r="CA76" s="148">
        <f>IF(AND('BLOC PM'!$K66&gt;synthèse!CA$14,'BLOC PM'!$K66&lt;synthèse!CA$14+0.1),1,0)</f>
        <v>0</v>
      </c>
      <c r="CB76" s="148">
        <f>IF(AND('BLOC PM'!$K66&gt;synthèse!CB$14,'BLOC PM'!$K66&lt;synthèse!CB$14+0.1),1,0)</f>
        <v>0</v>
      </c>
      <c r="CC76" s="148">
        <f>IF(AND('BLOC PM'!$K66&gt;synthèse!CC$14,'BLOC PM'!$K66&lt;synthèse!CC$14+0.1),1,0)</f>
        <v>0</v>
      </c>
      <c r="CD76" s="148">
        <f>IF(AND('BLOC PM'!$K66&gt;synthèse!CD$14,'BLOC PM'!$K66&lt;synthèse!CD$14+0.1),1,0)</f>
        <v>0</v>
      </c>
      <c r="CE76" s="148">
        <f>IF(AND('BLOC PM'!$K66&gt;synthèse!CE$14,'BLOC PM'!$K66&lt;synthèse!CE$14+0.1),1,0)</f>
        <v>0</v>
      </c>
      <c r="CF76" s="148">
        <f>IF(AND('BLOC PM'!$K66&gt;synthèse!CF$14,'BLOC PM'!$K66&lt;synthèse!CF$14+0.1),1,0)</f>
        <v>0</v>
      </c>
      <c r="CG76" s="148">
        <f>IF(AND('BLOC PM'!$K66&gt;synthèse!CG$14,'BLOC PM'!$K66&lt;synthèse!CG$14+0.1),1,0)</f>
        <v>0</v>
      </c>
      <c r="CH76" s="148">
        <f>IF(AND('BLOC PM'!$K66&gt;synthèse!CH$14,'BLOC PM'!$K66&lt;synthèse!CH$14+0.1),1,0)</f>
        <v>0</v>
      </c>
      <c r="CI76" s="148">
        <f>IF(AND('BLOC PM'!$K66&gt;synthèse!CI$14,'BLOC PM'!$K66&lt;synthèse!CI$14+0.1),1,0)</f>
        <v>0</v>
      </c>
      <c r="CJ76" s="148">
        <f>IF(AND('BLOC PM'!$K66&gt;synthèse!CJ$14,'BLOC PM'!$K66&lt;synthèse!CJ$14+0.1),1,0)</f>
        <v>0</v>
      </c>
      <c r="CK76" s="148">
        <f>IF(AND('BLOC PM'!$K66&gt;synthèse!CK$14,'BLOC PM'!$K66&lt;synthèse!CK$14+0.1),1,0)</f>
        <v>0</v>
      </c>
      <c r="CM76" s="2">
        <f t="shared" si="66"/>
        <v>0</v>
      </c>
      <c r="CN76" s="2">
        <f t="shared" si="67"/>
        <v>0</v>
      </c>
      <c r="CO76" s="2">
        <f t="shared" si="68"/>
        <v>0</v>
      </c>
      <c r="CP76" s="2">
        <f t="shared" si="69"/>
        <v>0</v>
      </c>
      <c r="CQ76" s="2">
        <f t="shared" si="70"/>
        <v>0</v>
      </c>
      <c r="CR76" s="2">
        <f t="shared" si="71"/>
        <v>0</v>
      </c>
      <c r="CS76" s="2">
        <f t="shared" si="72"/>
        <v>0</v>
      </c>
      <c r="CT76" s="2">
        <f t="shared" si="73"/>
        <v>0</v>
      </c>
      <c r="CU76" s="2">
        <f t="shared" si="74"/>
        <v>0</v>
      </c>
      <c r="CV76" s="2">
        <f t="shared" si="75"/>
        <v>0</v>
      </c>
      <c r="CW76" s="2">
        <f t="shared" si="76"/>
        <v>0</v>
      </c>
      <c r="CX76" s="2">
        <f t="shared" si="77"/>
        <v>0</v>
      </c>
      <c r="CY76" s="2">
        <f t="shared" si="78"/>
        <v>0</v>
      </c>
      <c r="CZ76" s="2">
        <f t="shared" si="79"/>
        <v>0</v>
      </c>
      <c r="DA76" s="2">
        <f t="shared" si="80"/>
        <v>0</v>
      </c>
      <c r="DB76" s="2">
        <f t="shared" si="81"/>
        <v>0</v>
      </c>
      <c r="DC76" s="2">
        <f t="shared" si="82"/>
        <v>0</v>
      </c>
      <c r="DD76" s="2">
        <f t="shared" si="83"/>
        <v>0</v>
      </c>
      <c r="DE76" s="2">
        <f t="shared" si="84"/>
        <v>0</v>
      </c>
      <c r="DF76" s="2">
        <f t="shared" si="85"/>
        <v>0</v>
      </c>
      <c r="DG76" s="2">
        <f t="shared" si="86"/>
        <v>0</v>
      </c>
      <c r="DH76" s="2">
        <f t="shared" si="87"/>
        <v>0</v>
      </c>
      <c r="DI76" s="2">
        <f t="shared" si="88"/>
        <v>0</v>
      </c>
      <c r="DJ76" s="2">
        <f t="shared" si="89"/>
        <v>0</v>
      </c>
      <c r="DK76" s="2">
        <f t="shared" si="90"/>
        <v>0</v>
      </c>
      <c r="DL76" s="2">
        <f t="shared" si="91"/>
        <v>0</v>
      </c>
      <c r="DM76" s="2">
        <f t="shared" si="92"/>
        <v>0</v>
      </c>
      <c r="DN76" s="2">
        <f t="shared" si="93"/>
        <v>0</v>
      </c>
      <c r="DO76" s="2">
        <f t="shared" si="94"/>
        <v>0</v>
      </c>
      <c r="DP76" s="2">
        <f t="shared" si="95"/>
        <v>0</v>
      </c>
      <c r="DQ76" s="2">
        <f t="shared" si="96"/>
        <v>0</v>
      </c>
      <c r="DR76" s="2">
        <f t="shared" si="97"/>
        <v>0</v>
      </c>
      <c r="DS76" s="2">
        <f t="shared" si="98"/>
        <v>0</v>
      </c>
      <c r="DT76" s="2">
        <f t="shared" si="99"/>
        <v>0</v>
      </c>
      <c r="DU76" s="2">
        <f t="shared" si="100"/>
        <v>0</v>
      </c>
      <c r="DV76" s="2">
        <f t="shared" si="101"/>
        <v>0</v>
      </c>
      <c r="DW76" s="2">
        <f t="shared" si="102"/>
        <v>0</v>
      </c>
      <c r="DX76" s="2">
        <f t="shared" si="103"/>
        <v>0</v>
      </c>
      <c r="DY76" s="2">
        <f t="shared" si="104"/>
        <v>0</v>
      </c>
      <c r="DZ76" s="2">
        <f t="shared" si="105"/>
        <v>0</v>
      </c>
      <c r="EA76" s="2">
        <f t="shared" si="106"/>
        <v>0</v>
      </c>
      <c r="EB76" s="2">
        <f t="shared" si="107"/>
        <v>0</v>
      </c>
      <c r="EC76" s="2">
        <f t="shared" si="108"/>
        <v>0</v>
      </c>
      <c r="ED76" s="2">
        <f t="shared" si="109"/>
        <v>0</v>
      </c>
      <c r="EE76" s="2">
        <f t="shared" si="110"/>
        <v>0</v>
      </c>
      <c r="EF76" s="2">
        <f t="shared" si="111"/>
        <v>0</v>
      </c>
      <c r="EG76" s="2">
        <f t="shared" si="112"/>
        <v>0</v>
      </c>
      <c r="EH76" s="2">
        <f t="shared" si="122"/>
        <v>0</v>
      </c>
      <c r="EI76" s="2">
        <f t="shared" si="121"/>
        <v>0</v>
      </c>
      <c r="EJ76" s="2">
        <f t="shared" si="121"/>
        <v>0</v>
      </c>
      <c r="EK76" s="2">
        <f t="shared" si="121"/>
        <v>0</v>
      </c>
      <c r="EL76" s="2">
        <f t="shared" si="121"/>
        <v>0</v>
      </c>
      <c r="EM76" s="2">
        <f t="shared" si="121"/>
        <v>0</v>
      </c>
      <c r="EN76" s="2">
        <f t="shared" si="121"/>
        <v>0</v>
      </c>
      <c r="EO76" s="2">
        <f t="shared" si="121"/>
        <v>0</v>
      </c>
      <c r="EP76" s="2">
        <f t="shared" si="121"/>
        <v>0</v>
      </c>
    </row>
    <row r="77" spans="1:156" ht="16.5" x14ac:dyDescent="0.25">
      <c r="A77" s="227" t="str">
        <f>CONCATENATE(FIXED(BK14,1)," - ",FIXED(BK14+0.1,1))</f>
        <v>2,9 - 3,0</v>
      </c>
      <c r="B77" s="126"/>
      <c r="C77" s="179" t="str">
        <f>IF(BK154&gt;0,BK155/BIK154,"")</f>
        <v/>
      </c>
      <c r="D77" s="150" t="str">
        <f>IF(BK154&gt;0,BK154,"")</f>
        <v/>
      </c>
      <c r="E77" s="150"/>
      <c r="F77" s="179" t="str">
        <f t="shared" ref="F77" si="128">IF(DM152&gt;0,DM153/DM152,"")</f>
        <v/>
      </c>
      <c r="G77" s="150" t="str">
        <f t="shared" ref="G77" si="129">IF(DM152&gt;0,DM152,"")</f>
        <v/>
      </c>
      <c r="H77" s="79"/>
      <c r="I77" s="150"/>
      <c r="L77" s="66"/>
      <c r="M77" s="9" t="str">
        <f>IF('BLOC PM'!A67&lt;&gt;"",'BLOC PM'!A67,"")</f>
        <v/>
      </c>
      <c r="N77" s="9">
        <f>IF(AND('BLOC PM'!A67&lt;&gt;"",'BLOC PM'!N67&lt;&gt;"*Non mis en vente"),1,0)</f>
        <v>0</v>
      </c>
      <c r="O77" s="9">
        <f>IF(OR('BLOC PM'!E67="CR",'BLOC PM'!E67="CE"),1,0)</f>
        <v>0</v>
      </c>
      <c r="P77" s="9">
        <f>IF(AND('BLOC PM'!N67&lt;&gt;"*RETIRE",'BLOC PM'!N67&lt;&gt;"*PAS D'OFFRE",'BLOC PM'!N67&lt;&gt;""),1,0)</f>
        <v>0</v>
      </c>
      <c r="Q77" s="10">
        <f>'BLOC PM'!I67</f>
        <v>0</v>
      </c>
      <c r="R77" s="10">
        <f t="shared" si="117"/>
        <v>0</v>
      </c>
      <c r="S77" s="10">
        <f>'BLOC PM'!L67</f>
        <v>0</v>
      </c>
      <c r="T77" s="10">
        <f t="shared" si="118"/>
        <v>0</v>
      </c>
      <c r="U77" s="10">
        <f>'BLOC PM'!O67</f>
        <v>0</v>
      </c>
      <c r="V77" s="10">
        <f t="shared" si="119"/>
        <v>0</v>
      </c>
      <c r="W77" s="10">
        <f>'BLOC PM'!B67</f>
        <v>0</v>
      </c>
      <c r="X77" s="7"/>
      <c r="Y77" s="2">
        <f>+'UP PM'!A68</f>
        <v>0</v>
      </c>
      <c r="Z77" s="2">
        <f>IF(AND('UP PM'!A68&lt;&gt;"",'UP PM'!N68&lt;&gt;"*Non mis en vente"),1,0)</f>
        <v>0</v>
      </c>
      <c r="AA77" s="2">
        <f>IF(AND('UP PM'!N68&lt;&gt;"*RETIRE",'UP PM'!N68&lt;&gt;"*PAS D'OFFRE",'UP PM'!N68&lt;&gt;""),1,0)</f>
        <v>0</v>
      </c>
      <c r="AB77" s="10">
        <f>+'UP PM'!G68</f>
        <v>0</v>
      </c>
      <c r="AC77" s="2">
        <f t="shared" si="5"/>
        <v>0</v>
      </c>
      <c r="AD77" s="2">
        <f>'UP PM'!B68</f>
        <v>0</v>
      </c>
      <c r="AE77" s="7"/>
      <c r="AF77" s="154"/>
      <c r="AG77" s="9" t="str">
        <f>IF('BLOC PM'!A67&lt;&gt;"",'BLOC PM'!A67,"")</f>
        <v/>
      </c>
      <c r="AH77" s="148">
        <f>IF(AND('BLOC PM'!$K67&gt;synthèse!AH$14,'BLOC PM'!$K67&lt;synthèse!AH$14+0.1),1,0)</f>
        <v>0</v>
      </c>
      <c r="AI77" s="148">
        <f>IF(AND('BLOC PM'!$K67&gt;synthèse!AI$14,'BLOC PM'!$K67&lt;synthèse!AI$14+0.1),1,0)</f>
        <v>0</v>
      </c>
      <c r="AJ77" s="148">
        <f>IF(AND('BLOC PM'!$K67&gt;synthèse!AJ$14,'BLOC PM'!$K67&lt;synthèse!AJ$14+0.1),1,0)</f>
        <v>0</v>
      </c>
      <c r="AK77" s="148">
        <f>IF(AND('BLOC PM'!$K67&gt;synthèse!AK$14,'BLOC PM'!$K67&lt;synthèse!AK$14+0.1),1,0)</f>
        <v>0</v>
      </c>
      <c r="AL77" s="148">
        <f>IF(AND('BLOC PM'!$K67&gt;synthèse!AL$14,'BLOC PM'!$K67&lt;synthèse!AL$14+0.1),1,0)</f>
        <v>0</v>
      </c>
      <c r="AM77" s="148">
        <f>IF(AND('BLOC PM'!$K67&gt;synthèse!AM$14,'BLOC PM'!$K67&lt;synthèse!AM$14+0.1),1,0)</f>
        <v>0</v>
      </c>
      <c r="AN77" s="148">
        <f>IF(AND('BLOC PM'!$K67&gt;synthèse!AN$14,'BLOC PM'!$K67&lt;synthèse!AN$14+0.1),1,0)</f>
        <v>0</v>
      </c>
      <c r="AO77" s="148">
        <f>IF(AND('BLOC PM'!$K67&gt;synthèse!AO$14,'BLOC PM'!$K67&lt;synthèse!AO$14+0.1),1,0)</f>
        <v>0</v>
      </c>
      <c r="AP77" s="148">
        <f>IF(AND('BLOC PM'!$K67&gt;synthèse!AP$14,'BLOC PM'!$K67&lt;synthèse!AP$14+0.1),1,0)</f>
        <v>0</v>
      </c>
      <c r="AQ77" s="148">
        <f>IF(AND('BLOC PM'!$K67&gt;synthèse!AQ$14,'BLOC PM'!$K67&lt;synthèse!AQ$14+0.1),1,0)</f>
        <v>0</v>
      </c>
      <c r="AR77" s="148">
        <f>IF(AND('BLOC PM'!$K67&gt;synthèse!AR$14,'BLOC PM'!$K67&lt;synthèse!AR$14+0.1),1,0)</f>
        <v>0</v>
      </c>
      <c r="AS77" s="148">
        <f>IF(AND('BLOC PM'!$K67&gt;synthèse!AS$14,'BLOC PM'!$K67&lt;synthèse!AS$14+0.1),1,0)</f>
        <v>0</v>
      </c>
      <c r="AT77" s="148">
        <f>IF(AND('BLOC PM'!$K67&gt;synthèse!AT$14,'BLOC PM'!$K67&lt;synthèse!AT$14+0.1),1,0)</f>
        <v>0</v>
      </c>
      <c r="AU77" s="148">
        <f>IF(AND('BLOC PM'!$K67&gt;synthèse!AU$14,'BLOC PM'!$K67&lt;synthèse!AU$14+0.1),1,0)</f>
        <v>0</v>
      </c>
      <c r="AV77" s="148">
        <f>IF(AND('BLOC PM'!$K67&gt;synthèse!AV$14,'BLOC PM'!$K67&lt;synthèse!AV$14+0.1),1,0)</f>
        <v>0</v>
      </c>
      <c r="AW77" s="148">
        <f>IF(AND('BLOC PM'!$K67&gt;synthèse!AW$14,'BLOC PM'!$K67&lt;synthèse!AW$14+0.1),1,0)</f>
        <v>0</v>
      </c>
      <c r="AX77" s="148">
        <f>IF(AND('BLOC PM'!$K67&gt;synthèse!AX$14,'BLOC PM'!$K67&lt;synthèse!AX$14+0.1),1,0)</f>
        <v>0</v>
      </c>
      <c r="AY77" s="148">
        <f>IF(AND('BLOC PM'!$K67&gt;synthèse!AY$14,'BLOC PM'!$K67&lt;synthèse!AY$14+0.1),1,0)</f>
        <v>0</v>
      </c>
      <c r="AZ77" s="148">
        <f>IF(AND('BLOC PM'!$K67&gt;synthèse!AZ$14,'BLOC PM'!$K67&lt;synthèse!AZ$14+0.1),1,0)</f>
        <v>0</v>
      </c>
      <c r="BA77" s="148">
        <f>IF(AND('BLOC PM'!$K67&gt;synthèse!BA$14,'BLOC PM'!$K67&lt;synthèse!BA$14+0.1),1,0)</f>
        <v>0</v>
      </c>
      <c r="BB77" s="148">
        <f>IF(AND('BLOC PM'!$K67&gt;synthèse!BB$14,'BLOC PM'!$K67&lt;synthèse!BB$14+0.1),1,0)</f>
        <v>0</v>
      </c>
      <c r="BC77" s="148">
        <f>IF(AND('BLOC PM'!$K67&gt;synthèse!BC$14,'BLOC PM'!$K67&lt;synthèse!BC$14+0.1),1,0)</f>
        <v>0</v>
      </c>
      <c r="BD77" s="148">
        <f>IF(AND('BLOC PM'!$K67&gt;synthèse!BD$14,'BLOC PM'!$K67&lt;synthèse!BD$14+0.1),1,0)</f>
        <v>0</v>
      </c>
      <c r="BE77" s="148">
        <f>IF(AND('BLOC PM'!$K67&gt;synthèse!BE$14,'BLOC PM'!$K67&lt;synthèse!BE$14+0.1),1,0)</f>
        <v>0</v>
      </c>
      <c r="BF77" s="148">
        <f>IF(AND('BLOC PM'!$K67&gt;synthèse!BF$14,'BLOC PM'!$K67&lt;synthèse!BF$14+0.1),1,0)</f>
        <v>0</v>
      </c>
      <c r="BG77" s="148">
        <f>IF(AND('BLOC PM'!$K67&gt;synthèse!BG$14,'BLOC PM'!$K67&lt;synthèse!BG$14+0.1),1,0)</f>
        <v>0</v>
      </c>
      <c r="BH77" s="148">
        <f>IF(AND('BLOC PM'!$K67&gt;synthèse!BH$14,'BLOC PM'!$K67&lt;synthèse!BH$14+0.1),1,0)</f>
        <v>0</v>
      </c>
      <c r="BI77" s="148">
        <f>IF(AND('BLOC PM'!$K67&gt;synthèse!BI$14,'BLOC PM'!$K67&lt;synthèse!BI$14+0.1),1,0)</f>
        <v>0</v>
      </c>
      <c r="BJ77" s="148">
        <f>IF(AND('BLOC PM'!$K67&gt;synthèse!BJ$14,'BLOC PM'!$K67&lt;synthèse!BJ$14+0.1),1,0)</f>
        <v>0</v>
      </c>
      <c r="BK77" s="148">
        <f>IF(AND('BLOC PM'!$K67&gt;synthèse!BK$14,'BLOC PM'!$K67&lt;synthèse!BK$14+0.1),1,0)</f>
        <v>0</v>
      </c>
      <c r="BL77" s="148">
        <f>IF(AND('BLOC PM'!$K67&gt;synthèse!BL$14,'BLOC PM'!$K67&lt;synthèse!BL$14+0.1),1,0)</f>
        <v>0</v>
      </c>
      <c r="BM77" s="148">
        <f>IF(AND('BLOC PM'!$K67&gt;synthèse!BM$14,'BLOC PM'!$K67&lt;synthèse!BM$14+0.1),1,0)</f>
        <v>0</v>
      </c>
      <c r="BN77" s="148">
        <f>IF(AND('BLOC PM'!$K67&gt;synthèse!BN$14,'BLOC PM'!$K67&lt;synthèse!BN$14+0.1),1,0)</f>
        <v>0</v>
      </c>
      <c r="BO77" s="148">
        <f>IF(AND('BLOC PM'!$K67&gt;synthèse!BO$14,'BLOC PM'!$K67&lt;synthèse!BO$14+0.1),1,0)</f>
        <v>0</v>
      </c>
      <c r="BP77" s="148">
        <f>IF(AND('BLOC PM'!$K67&gt;synthèse!BP$14,'BLOC PM'!$K67&lt;synthèse!BP$14+0.1),1,0)</f>
        <v>0</v>
      </c>
      <c r="BQ77" s="148">
        <f>IF(AND('BLOC PM'!$K67&gt;synthèse!BQ$14,'BLOC PM'!$K67&lt;synthèse!BQ$14+0.1),1,0)</f>
        <v>0</v>
      </c>
      <c r="BR77" s="148">
        <f>IF(AND('BLOC PM'!$K67&gt;synthèse!BR$14,'BLOC PM'!$K67&lt;synthèse!BR$14+0.1),1,0)</f>
        <v>0</v>
      </c>
      <c r="BS77" s="148">
        <f>IF(AND('BLOC PM'!$K67&gt;synthèse!BS$14,'BLOC PM'!$K67&lt;synthèse!BS$14+0.1),1,0)</f>
        <v>0</v>
      </c>
      <c r="BT77" s="148">
        <f>IF(AND('BLOC PM'!$K67&gt;synthèse!BT$14,'BLOC PM'!$K67&lt;synthèse!BT$14+0.1),1,0)</f>
        <v>0</v>
      </c>
      <c r="BU77" s="148">
        <f>IF(AND('BLOC PM'!$K67&gt;synthèse!BU$14,'BLOC PM'!$K67&lt;synthèse!BU$14+0.1),1,0)</f>
        <v>0</v>
      </c>
      <c r="BV77" s="148">
        <f>IF(AND('BLOC PM'!$K67&gt;synthèse!BV$14,'BLOC PM'!$K67&lt;synthèse!BV$14+0.1),1,0)</f>
        <v>0</v>
      </c>
      <c r="BW77" s="148">
        <f>IF(AND('BLOC PM'!$K67&gt;synthèse!BW$14,'BLOC PM'!$K67&lt;synthèse!BW$14+0.1),1,0)</f>
        <v>0</v>
      </c>
      <c r="BX77" s="148">
        <f>IF(AND('BLOC PM'!$K67&gt;synthèse!BX$14,'BLOC PM'!$K67&lt;synthèse!BX$14+0.1),1,0)</f>
        <v>0</v>
      </c>
      <c r="BY77" s="148">
        <f>IF(AND('BLOC PM'!$K67&gt;synthèse!BY$14,'BLOC PM'!$K67&lt;synthèse!BY$14+0.1),1,0)</f>
        <v>0</v>
      </c>
      <c r="BZ77" s="148">
        <f>IF(AND('BLOC PM'!$K67&gt;synthèse!BZ$14,'BLOC PM'!$K67&lt;synthèse!BZ$14+0.1),1,0)</f>
        <v>0</v>
      </c>
      <c r="CA77" s="148">
        <f>IF(AND('BLOC PM'!$K67&gt;synthèse!CA$14,'BLOC PM'!$K67&lt;synthèse!CA$14+0.1),1,0)</f>
        <v>0</v>
      </c>
      <c r="CB77" s="148">
        <f>IF(AND('BLOC PM'!$K67&gt;synthèse!CB$14,'BLOC PM'!$K67&lt;synthèse!CB$14+0.1),1,0)</f>
        <v>0</v>
      </c>
      <c r="CC77" s="148">
        <f>IF(AND('BLOC PM'!$K67&gt;synthèse!CC$14,'BLOC PM'!$K67&lt;synthèse!CC$14+0.1),1,0)</f>
        <v>0</v>
      </c>
      <c r="CD77" s="148">
        <f>IF(AND('BLOC PM'!$K67&gt;synthèse!CD$14,'BLOC PM'!$K67&lt;synthèse!CD$14+0.1),1,0)</f>
        <v>0</v>
      </c>
      <c r="CE77" s="148">
        <f>IF(AND('BLOC PM'!$K67&gt;synthèse!CE$14,'BLOC PM'!$K67&lt;synthèse!CE$14+0.1),1,0)</f>
        <v>0</v>
      </c>
      <c r="CF77" s="148">
        <f>IF(AND('BLOC PM'!$K67&gt;synthèse!CF$14,'BLOC PM'!$K67&lt;synthèse!CF$14+0.1),1,0)</f>
        <v>0</v>
      </c>
      <c r="CG77" s="148">
        <f>IF(AND('BLOC PM'!$K67&gt;synthèse!CG$14,'BLOC PM'!$K67&lt;synthèse!CG$14+0.1),1,0)</f>
        <v>0</v>
      </c>
      <c r="CH77" s="148">
        <f>IF(AND('BLOC PM'!$K67&gt;synthèse!CH$14,'BLOC PM'!$K67&lt;synthèse!CH$14+0.1),1,0)</f>
        <v>0</v>
      </c>
      <c r="CI77" s="148">
        <f>IF(AND('BLOC PM'!$K67&gt;synthèse!CI$14,'BLOC PM'!$K67&lt;synthèse!CI$14+0.1),1,0)</f>
        <v>0</v>
      </c>
      <c r="CJ77" s="148">
        <f>IF(AND('BLOC PM'!$K67&gt;synthèse!CJ$14,'BLOC PM'!$K67&lt;synthèse!CJ$14+0.1),1,0)</f>
        <v>0</v>
      </c>
      <c r="CK77" s="148">
        <f>IF(AND('BLOC PM'!$K67&gt;synthèse!CK$14,'BLOC PM'!$K67&lt;synthèse!CK$14+0.1),1,0)</f>
        <v>0</v>
      </c>
      <c r="CM77" s="2">
        <f t="shared" si="66"/>
        <v>0</v>
      </c>
      <c r="CN77" s="2">
        <f t="shared" si="67"/>
        <v>0</v>
      </c>
      <c r="CO77" s="2">
        <f t="shared" si="68"/>
        <v>0</v>
      </c>
      <c r="CP77" s="2">
        <f t="shared" si="69"/>
        <v>0</v>
      </c>
      <c r="CQ77" s="2">
        <f t="shared" si="70"/>
        <v>0</v>
      </c>
      <c r="CR77" s="2">
        <f t="shared" si="71"/>
        <v>0</v>
      </c>
      <c r="CS77" s="2">
        <f t="shared" si="72"/>
        <v>0</v>
      </c>
      <c r="CT77" s="2">
        <f t="shared" si="73"/>
        <v>0</v>
      </c>
      <c r="CU77" s="2">
        <f t="shared" si="74"/>
        <v>0</v>
      </c>
      <c r="CV77" s="2">
        <f t="shared" si="75"/>
        <v>0</v>
      </c>
      <c r="CW77" s="2">
        <f t="shared" si="76"/>
        <v>0</v>
      </c>
      <c r="CX77" s="2">
        <f t="shared" si="77"/>
        <v>0</v>
      </c>
      <c r="CY77" s="2">
        <f t="shared" si="78"/>
        <v>0</v>
      </c>
      <c r="CZ77" s="2">
        <f t="shared" si="79"/>
        <v>0</v>
      </c>
      <c r="DA77" s="2">
        <f t="shared" si="80"/>
        <v>0</v>
      </c>
      <c r="DB77" s="2">
        <f t="shared" si="81"/>
        <v>0</v>
      </c>
      <c r="DC77" s="2">
        <f t="shared" si="82"/>
        <v>0</v>
      </c>
      <c r="DD77" s="2">
        <f t="shared" si="83"/>
        <v>0</v>
      </c>
      <c r="DE77" s="2">
        <f t="shared" si="84"/>
        <v>0</v>
      </c>
      <c r="DF77" s="2">
        <f t="shared" si="85"/>
        <v>0</v>
      </c>
      <c r="DG77" s="2">
        <f t="shared" si="86"/>
        <v>0</v>
      </c>
      <c r="DH77" s="2">
        <f t="shared" si="87"/>
        <v>0</v>
      </c>
      <c r="DI77" s="2">
        <f t="shared" si="88"/>
        <v>0</v>
      </c>
      <c r="DJ77" s="2">
        <f t="shared" si="89"/>
        <v>0</v>
      </c>
      <c r="DK77" s="2">
        <f t="shared" si="90"/>
        <v>0</v>
      </c>
      <c r="DL77" s="2">
        <f t="shared" si="91"/>
        <v>0</v>
      </c>
      <c r="DM77" s="2">
        <f t="shared" si="92"/>
        <v>0</v>
      </c>
      <c r="DN77" s="2">
        <f t="shared" si="93"/>
        <v>0</v>
      </c>
      <c r="DO77" s="2">
        <f t="shared" si="94"/>
        <v>0</v>
      </c>
      <c r="DP77" s="2">
        <f t="shared" si="95"/>
        <v>0</v>
      </c>
      <c r="DQ77" s="2">
        <f t="shared" si="96"/>
        <v>0</v>
      </c>
      <c r="DR77" s="2">
        <f t="shared" si="97"/>
        <v>0</v>
      </c>
      <c r="DS77" s="2">
        <f t="shared" si="98"/>
        <v>0</v>
      </c>
      <c r="DT77" s="2">
        <f t="shared" si="99"/>
        <v>0</v>
      </c>
      <c r="DU77" s="2">
        <f t="shared" si="100"/>
        <v>0</v>
      </c>
      <c r="DV77" s="2">
        <f t="shared" si="101"/>
        <v>0</v>
      </c>
      <c r="DW77" s="2">
        <f t="shared" si="102"/>
        <v>0</v>
      </c>
      <c r="DX77" s="2">
        <f t="shared" si="103"/>
        <v>0</v>
      </c>
      <c r="DY77" s="2">
        <f t="shared" si="104"/>
        <v>0</v>
      </c>
      <c r="DZ77" s="2">
        <f t="shared" si="105"/>
        <v>0</v>
      </c>
      <c r="EA77" s="2">
        <f t="shared" si="106"/>
        <v>0</v>
      </c>
      <c r="EB77" s="2">
        <f t="shared" si="107"/>
        <v>0</v>
      </c>
      <c r="EC77" s="2">
        <f t="shared" si="108"/>
        <v>0</v>
      </c>
      <c r="ED77" s="2">
        <f t="shared" si="109"/>
        <v>0</v>
      </c>
      <c r="EE77" s="2">
        <f t="shared" si="110"/>
        <v>0</v>
      </c>
      <c r="EF77" s="2">
        <f t="shared" si="111"/>
        <v>0</v>
      </c>
      <c r="EG77" s="2">
        <f t="shared" si="112"/>
        <v>0</v>
      </c>
      <c r="EH77" s="2">
        <f t="shared" si="122"/>
        <v>0</v>
      </c>
      <c r="EI77" s="2">
        <f t="shared" si="121"/>
        <v>0</v>
      </c>
      <c r="EJ77" s="2">
        <f t="shared" si="121"/>
        <v>0</v>
      </c>
      <c r="EK77" s="2">
        <f t="shared" si="121"/>
        <v>0</v>
      </c>
      <c r="EL77" s="2">
        <f t="shared" si="121"/>
        <v>0</v>
      </c>
      <c r="EM77" s="2">
        <f t="shared" si="121"/>
        <v>0</v>
      </c>
      <c r="EN77" s="2">
        <f t="shared" si="121"/>
        <v>0</v>
      </c>
      <c r="EO77" s="2">
        <f t="shared" si="121"/>
        <v>0</v>
      </c>
      <c r="EP77" s="2">
        <f t="shared" si="121"/>
        <v>0</v>
      </c>
    </row>
    <row r="78" spans="1:156" ht="14.25" x14ac:dyDescent="0.2">
      <c r="A78" s="145" t="s">
        <v>257</v>
      </c>
      <c r="B78" s="52"/>
      <c r="C78" s="52"/>
      <c r="D78" s="52"/>
      <c r="E78" s="52"/>
      <c r="F78" s="52"/>
      <c r="L78" s="66"/>
      <c r="M78" s="9" t="str">
        <f>IF('BLOC PM'!A68&lt;&gt;"",'BLOC PM'!A68,"")</f>
        <v/>
      </c>
      <c r="N78" s="9">
        <f>IF(AND('BLOC PM'!A68&lt;&gt;"",'BLOC PM'!N68&lt;&gt;"*Non mis en vente"),1,0)</f>
        <v>0</v>
      </c>
      <c r="O78" s="9">
        <f>IF(OR('BLOC PM'!E68="CR",'BLOC PM'!E68="CE"),1,0)</f>
        <v>0</v>
      </c>
      <c r="P78" s="9">
        <f>IF(AND('BLOC PM'!N68&lt;&gt;"*RETIRE",'BLOC PM'!N68&lt;&gt;"*PAS D'OFFRE",'BLOC PM'!N68&lt;&gt;""),1,0)</f>
        <v>0</v>
      </c>
      <c r="Q78" s="10">
        <f>'BLOC PM'!I68</f>
        <v>0</v>
      </c>
      <c r="R78" s="10">
        <f t="shared" si="117"/>
        <v>0</v>
      </c>
      <c r="S78" s="10">
        <f>'BLOC PM'!L68</f>
        <v>0</v>
      </c>
      <c r="T78" s="10">
        <f t="shared" si="118"/>
        <v>0</v>
      </c>
      <c r="U78" s="10">
        <f>'BLOC PM'!O68</f>
        <v>0</v>
      </c>
      <c r="V78" s="10">
        <f t="shared" si="119"/>
        <v>0</v>
      </c>
      <c r="W78" s="10">
        <f>'BLOC PM'!B68</f>
        <v>0</v>
      </c>
      <c r="X78" s="7"/>
      <c r="Y78" s="2">
        <f>+'UP PM'!A69</f>
        <v>0</v>
      </c>
      <c r="Z78" s="2">
        <f>IF(AND('UP PM'!A69&lt;&gt;"",'UP PM'!N69&lt;&gt;"*Non mis en vente"),1,0)</f>
        <v>0</v>
      </c>
      <c r="AA78" s="2">
        <f>IF(AND('UP PM'!N69&lt;&gt;"*RETIRE",'UP PM'!N69&lt;&gt;"*PAS D'OFFRE",'UP PM'!N69&lt;&gt;""),1,0)</f>
        <v>0</v>
      </c>
      <c r="AB78" s="10">
        <f>+'UP PM'!G69</f>
        <v>0</v>
      </c>
      <c r="AC78" s="2">
        <f t="shared" si="5"/>
        <v>0</v>
      </c>
      <c r="AD78" s="2">
        <f>'UP PM'!B69</f>
        <v>0</v>
      </c>
      <c r="AE78" s="7"/>
      <c r="AF78" s="154"/>
      <c r="AG78" s="9" t="str">
        <f>IF('BLOC PM'!A68&lt;&gt;"",'BLOC PM'!A68,"")</f>
        <v/>
      </c>
      <c r="AH78" s="148">
        <f>IF(AND('BLOC PM'!$K68&gt;synthèse!AH$14,'BLOC PM'!$K68&lt;synthèse!AH$14+0.1),1,0)</f>
        <v>0</v>
      </c>
      <c r="AI78" s="148">
        <f>IF(AND('BLOC PM'!$K68&gt;synthèse!AI$14,'BLOC PM'!$K68&lt;synthèse!AI$14+0.1),1,0)</f>
        <v>0</v>
      </c>
      <c r="AJ78" s="148">
        <f>IF(AND('BLOC PM'!$K68&gt;synthèse!AJ$14,'BLOC PM'!$K68&lt;synthèse!AJ$14+0.1),1,0)</f>
        <v>0</v>
      </c>
      <c r="AK78" s="148">
        <f>IF(AND('BLOC PM'!$K68&gt;synthèse!AK$14,'BLOC PM'!$K68&lt;synthèse!AK$14+0.1),1,0)</f>
        <v>0</v>
      </c>
      <c r="AL78" s="148">
        <f>IF(AND('BLOC PM'!$K68&gt;synthèse!AL$14,'BLOC PM'!$K68&lt;synthèse!AL$14+0.1),1,0)</f>
        <v>0</v>
      </c>
      <c r="AM78" s="148">
        <f>IF(AND('BLOC PM'!$K68&gt;synthèse!AM$14,'BLOC PM'!$K68&lt;synthèse!AM$14+0.1),1,0)</f>
        <v>0</v>
      </c>
      <c r="AN78" s="148">
        <f>IF(AND('BLOC PM'!$K68&gt;synthèse!AN$14,'BLOC PM'!$K68&lt;synthèse!AN$14+0.1),1,0)</f>
        <v>0</v>
      </c>
      <c r="AO78" s="148">
        <f>IF(AND('BLOC PM'!$K68&gt;synthèse!AO$14,'BLOC PM'!$K68&lt;synthèse!AO$14+0.1),1,0)</f>
        <v>0</v>
      </c>
      <c r="AP78" s="148">
        <f>IF(AND('BLOC PM'!$K68&gt;synthèse!AP$14,'BLOC PM'!$K68&lt;synthèse!AP$14+0.1),1,0)</f>
        <v>0</v>
      </c>
      <c r="AQ78" s="148">
        <f>IF(AND('BLOC PM'!$K68&gt;synthèse!AQ$14,'BLOC PM'!$K68&lt;synthèse!AQ$14+0.1),1,0)</f>
        <v>0</v>
      </c>
      <c r="AR78" s="148">
        <f>IF(AND('BLOC PM'!$K68&gt;synthèse!AR$14,'BLOC PM'!$K68&lt;synthèse!AR$14+0.1),1,0)</f>
        <v>0</v>
      </c>
      <c r="AS78" s="148">
        <f>IF(AND('BLOC PM'!$K68&gt;synthèse!AS$14,'BLOC PM'!$K68&lt;synthèse!AS$14+0.1),1,0)</f>
        <v>0</v>
      </c>
      <c r="AT78" s="148">
        <f>IF(AND('BLOC PM'!$K68&gt;synthèse!AT$14,'BLOC PM'!$K68&lt;synthèse!AT$14+0.1),1,0)</f>
        <v>0</v>
      </c>
      <c r="AU78" s="148">
        <f>IF(AND('BLOC PM'!$K68&gt;synthèse!AU$14,'BLOC PM'!$K68&lt;synthèse!AU$14+0.1),1,0)</f>
        <v>0</v>
      </c>
      <c r="AV78" s="148">
        <f>IF(AND('BLOC PM'!$K68&gt;synthèse!AV$14,'BLOC PM'!$K68&lt;synthèse!AV$14+0.1),1,0)</f>
        <v>0</v>
      </c>
      <c r="AW78" s="148">
        <f>IF(AND('BLOC PM'!$K68&gt;synthèse!AW$14,'BLOC PM'!$K68&lt;synthèse!AW$14+0.1),1,0)</f>
        <v>0</v>
      </c>
      <c r="AX78" s="148">
        <f>IF(AND('BLOC PM'!$K68&gt;synthèse!AX$14,'BLOC PM'!$K68&lt;synthèse!AX$14+0.1),1,0)</f>
        <v>0</v>
      </c>
      <c r="AY78" s="148">
        <f>IF(AND('BLOC PM'!$K68&gt;synthèse!AY$14,'BLOC PM'!$K68&lt;synthèse!AY$14+0.1),1,0)</f>
        <v>0</v>
      </c>
      <c r="AZ78" s="148">
        <f>IF(AND('BLOC PM'!$K68&gt;synthèse!AZ$14,'BLOC PM'!$K68&lt;synthèse!AZ$14+0.1),1,0)</f>
        <v>0</v>
      </c>
      <c r="BA78" s="148">
        <f>IF(AND('BLOC PM'!$K68&gt;synthèse!BA$14,'BLOC PM'!$K68&lt;synthèse!BA$14+0.1),1,0)</f>
        <v>0</v>
      </c>
      <c r="BB78" s="148">
        <f>IF(AND('BLOC PM'!$K68&gt;synthèse!BB$14,'BLOC PM'!$K68&lt;synthèse!BB$14+0.1),1,0)</f>
        <v>0</v>
      </c>
      <c r="BC78" s="148">
        <f>IF(AND('BLOC PM'!$K68&gt;synthèse!BC$14,'BLOC PM'!$K68&lt;synthèse!BC$14+0.1),1,0)</f>
        <v>0</v>
      </c>
      <c r="BD78" s="148">
        <f>IF(AND('BLOC PM'!$K68&gt;synthèse!BD$14,'BLOC PM'!$K68&lt;synthèse!BD$14+0.1),1,0)</f>
        <v>0</v>
      </c>
      <c r="BE78" s="148">
        <f>IF(AND('BLOC PM'!$K68&gt;synthèse!BE$14,'BLOC PM'!$K68&lt;synthèse!BE$14+0.1),1,0)</f>
        <v>0</v>
      </c>
      <c r="BF78" s="148">
        <f>IF(AND('BLOC PM'!$K68&gt;synthèse!BF$14,'BLOC PM'!$K68&lt;synthèse!BF$14+0.1),1,0)</f>
        <v>0</v>
      </c>
      <c r="BG78" s="148">
        <f>IF(AND('BLOC PM'!$K68&gt;synthèse!BG$14,'BLOC PM'!$K68&lt;synthèse!BG$14+0.1),1,0)</f>
        <v>0</v>
      </c>
      <c r="BH78" s="148">
        <f>IF(AND('BLOC PM'!$K68&gt;synthèse!BH$14,'BLOC PM'!$K68&lt;synthèse!BH$14+0.1),1,0)</f>
        <v>0</v>
      </c>
      <c r="BI78" s="148">
        <f>IF(AND('BLOC PM'!$K68&gt;synthèse!BI$14,'BLOC PM'!$K68&lt;synthèse!BI$14+0.1),1,0)</f>
        <v>0</v>
      </c>
      <c r="BJ78" s="148">
        <f>IF(AND('BLOC PM'!$K68&gt;synthèse!BJ$14,'BLOC PM'!$K68&lt;synthèse!BJ$14+0.1),1,0)</f>
        <v>0</v>
      </c>
      <c r="BK78" s="148">
        <f>IF(AND('BLOC PM'!$K68&gt;synthèse!BK$14,'BLOC PM'!$K68&lt;synthèse!BK$14+0.1),1,0)</f>
        <v>0</v>
      </c>
      <c r="BL78" s="148">
        <f>IF(AND('BLOC PM'!$K68&gt;synthèse!BL$14,'BLOC PM'!$K68&lt;synthèse!BL$14+0.1),1,0)</f>
        <v>0</v>
      </c>
      <c r="BM78" s="148">
        <f>IF(AND('BLOC PM'!$K68&gt;synthèse!BM$14,'BLOC PM'!$K68&lt;synthèse!BM$14+0.1),1,0)</f>
        <v>0</v>
      </c>
      <c r="BN78" s="148">
        <f>IF(AND('BLOC PM'!$K68&gt;synthèse!BN$14,'BLOC PM'!$K68&lt;synthèse!BN$14+0.1),1,0)</f>
        <v>0</v>
      </c>
      <c r="BO78" s="148">
        <f>IF(AND('BLOC PM'!$K68&gt;synthèse!BO$14,'BLOC PM'!$K68&lt;synthèse!BO$14+0.1),1,0)</f>
        <v>0</v>
      </c>
      <c r="BP78" s="148">
        <f>IF(AND('BLOC PM'!$K68&gt;synthèse!BP$14,'BLOC PM'!$K68&lt;synthèse!BP$14+0.1),1,0)</f>
        <v>0</v>
      </c>
      <c r="BQ78" s="148">
        <f>IF(AND('BLOC PM'!$K68&gt;synthèse!BQ$14,'BLOC PM'!$K68&lt;synthèse!BQ$14+0.1),1,0)</f>
        <v>0</v>
      </c>
      <c r="BR78" s="148">
        <f>IF(AND('BLOC PM'!$K68&gt;synthèse!BR$14,'BLOC PM'!$K68&lt;synthèse!BR$14+0.1),1,0)</f>
        <v>0</v>
      </c>
      <c r="BS78" s="148">
        <f>IF(AND('BLOC PM'!$K68&gt;synthèse!BS$14,'BLOC PM'!$K68&lt;synthèse!BS$14+0.1),1,0)</f>
        <v>0</v>
      </c>
      <c r="BT78" s="148">
        <f>IF(AND('BLOC PM'!$K68&gt;synthèse!BT$14,'BLOC PM'!$K68&lt;synthèse!BT$14+0.1),1,0)</f>
        <v>0</v>
      </c>
      <c r="BU78" s="148">
        <f>IF(AND('BLOC PM'!$K68&gt;synthèse!BU$14,'BLOC PM'!$K68&lt;synthèse!BU$14+0.1),1,0)</f>
        <v>0</v>
      </c>
      <c r="BV78" s="148">
        <f>IF(AND('BLOC PM'!$K68&gt;synthèse!BV$14,'BLOC PM'!$K68&lt;synthèse!BV$14+0.1),1,0)</f>
        <v>0</v>
      </c>
      <c r="BW78" s="148">
        <f>IF(AND('BLOC PM'!$K68&gt;synthèse!BW$14,'BLOC PM'!$K68&lt;synthèse!BW$14+0.1),1,0)</f>
        <v>0</v>
      </c>
      <c r="BX78" s="148">
        <f>IF(AND('BLOC PM'!$K68&gt;synthèse!BX$14,'BLOC PM'!$K68&lt;synthèse!BX$14+0.1),1,0)</f>
        <v>0</v>
      </c>
      <c r="BY78" s="148">
        <f>IF(AND('BLOC PM'!$K68&gt;synthèse!BY$14,'BLOC PM'!$K68&lt;synthèse!BY$14+0.1),1,0)</f>
        <v>0</v>
      </c>
      <c r="BZ78" s="148">
        <f>IF(AND('BLOC PM'!$K68&gt;synthèse!BZ$14,'BLOC PM'!$K68&lt;synthèse!BZ$14+0.1),1,0)</f>
        <v>0</v>
      </c>
      <c r="CA78" s="148">
        <f>IF(AND('BLOC PM'!$K68&gt;synthèse!CA$14,'BLOC PM'!$K68&lt;synthèse!CA$14+0.1),1,0)</f>
        <v>0</v>
      </c>
      <c r="CB78" s="148">
        <f>IF(AND('BLOC PM'!$K68&gt;synthèse!CB$14,'BLOC PM'!$K68&lt;synthèse!CB$14+0.1),1,0)</f>
        <v>0</v>
      </c>
      <c r="CC78" s="148">
        <f>IF(AND('BLOC PM'!$K68&gt;synthèse!CC$14,'BLOC PM'!$K68&lt;synthèse!CC$14+0.1),1,0)</f>
        <v>0</v>
      </c>
      <c r="CD78" s="148">
        <f>IF(AND('BLOC PM'!$K68&gt;synthèse!CD$14,'BLOC PM'!$K68&lt;synthèse!CD$14+0.1),1,0)</f>
        <v>0</v>
      </c>
      <c r="CE78" s="148">
        <f>IF(AND('BLOC PM'!$K68&gt;synthèse!CE$14,'BLOC PM'!$K68&lt;synthèse!CE$14+0.1),1,0)</f>
        <v>0</v>
      </c>
      <c r="CF78" s="148">
        <f>IF(AND('BLOC PM'!$K68&gt;synthèse!CF$14,'BLOC PM'!$K68&lt;synthèse!CF$14+0.1),1,0)</f>
        <v>0</v>
      </c>
      <c r="CG78" s="148">
        <f>IF(AND('BLOC PM'!$K68&gt;synthèse!CG$14,'BLOC PM'!$K68&lt;synthèse!CG$14+0.1),1,0)</f>
        <v>0</v>
      </c>
      <c r="CH78" s="148">
        <f>IF(AND('BLOC PM'!$K68&gt;synthèse!CH$14,'BLOC PM'!$K68&lt;synthèse!CH$14+0.1),1,0)</f>
        <v>0</v>
      </c>
      <c r="CI78" s="148">
        <f>IF(AND('BLOC PM'!$K68&gt;synthèse!CI$14,'BLOC PM'!$K68&lt;synthèse!CI$14+0.1),1,0)</f>
        <v>0</v>
      </c>
      <c r="CJ78" s="148">
        <f>IF(AND('BLOC PM'!$K68&gt;synthèse!CJ$14,'BLOC PM'!$K68&lt;synthèse!CJ$14+0.1),1,0)</f>
        <v>0</v>
      </c>
      <c r="CK78" s="148">
        <f>IF(AND('BLOC PM'!$K68&gt;synthèse!CK$14,'BLOC PM'!$K68&lt;synthèse!CK$14+0.1),1,0)</f>
        <v>0</v>
      </c>
      <c r="CM78" s="2">
        <f t="shared" si="66"/>
        <v>0</v>
      </c>
      <c r="CN78" s="2">
        <f t="shared" si="67"/>
        <v>0</v>
      </c>
      <c r="CO78" s="2">
        <f t="shared" si="68"/>
        <v>0</v>
      </c>
      <c r="CP78" s="2">
        <f t="shared" si="69"/>
        <v>0</v>
      </c>
      <c r="CQ78" s="2">
        <f t="shared" si="70"/>
        <v>0</v>
      </c>
      <c r="CR78" s="2">
        <f t="shared" si="71"/>
        <v>0</v>
      </c>
      <c r="CS78" s="2">
        <f t="shared" si="72"/>
        <v>0</v>
      </c>
      <c r="CT78" s="2">
        <f t="shared" si="73"/>
        <v>0</v>
      </c>
      <c r="CU78" s="2">
        <f t="shared" si="74"/>
        <v>0</v>
      </c>
      <c r="CV78" s="2">
        <f t="shared" si="75"/>
        <v>0</v>
      </c>
      <c r="CW78" s="2">
        <f t="shared" si="76"/>
        <v>0</v>
      </c>
      <c r="CX78" s="2">
        <f t="shared" si="77"/>
        <v>0</v>
      </c>
      <c r="CY78" s="2">
        <f t="shared" si="78"/>
        <v>0</v>
      </c>
      <c r="CZ78" s="2">
        <f t="shared" si="79"/>
        <v>0</v>
      </c>
      <c r="DA78" s="2">
        <f t="shared" si="80"/>
        <v>0</v>
      </c>
      <c r="DB78" s="2">
        <f t="shared" si="81"/>
        <v>0</v>
      </c>
      <c r="DC78" s="2">
        <f t="shared" si="82"/>
        <v>0</v>
      </c>
      <c r="DD78" s="2">
        <f t="shared" si="83"/>
        <v>0</v>
      </c>
      <c r="DE78" s="2">
        <f t="shared" si="84"/>
        <v>0</v>
      </c>
      <c r="DF78" s="2">
        <f t="shared" si="85"/>
        <v>0</v>
      </c>
      <c r="DG78" s="2">
        <f t="shared" si="86"/>
        <v>0</v>
      </c>
      <c r="DH78" s="2">
        <f t="shared" si="87"/>
        <v>0</v>
      </c>
      <c r="DI78" s="2">
        <f t="shared" si="88"/>
        <v>0</v>
      </c>
      <c r="DJ78" s="2">
        <f t="shared" si="89"/>
        <v>0</v>
      </c>
      <c r="DK78" s="2">
        <f t="shared" si="90"/>
        <v>0</v>
      </c>
      <c r="DL78" s="2">
        <f t="shared" si="91"/>
        <v>0</v>
      </c>
      <c r="DM78" s="2">
        <f t="shared" si="92"/>
        <v>0</v>
      </c>
      <c r="DN78" s="2">
        <f t="shared" si="93"/>
        <v>0</v>
      </c>
      <c r="DO78" s="2">
        <f t="shared" si="94"/>
        <v>0</v>
      </c>
      <c r="DP78" s="2">
        <f t="shared" si="95"/>
        <v>0</v>
      </c>
      <c r="DQ78" s="2">
        <f t="shared" si="96"/>
        <v>0</v>
      </c>
      <c r="DR78" s="2">
        <f t="shared" si="97"/>
        <v>0</v>
      </c>
      <c r="DS78" s="2">
        <f t="shared" si="98"/>
        <v>0</v>
      </c>
      <c r="DT78" s="2">
        <f t="shared" si="99"/>
        <v>0</v>
      </c>
      <c r="DU78" s="2">
        <f t="shared" si="100"/>
        <v>0</v>
      </c>
      <c r="DV78" s="2">
        <f t="shared" si="101"/>
        <v>0</v>
      </c>
      <c r="DW78" s="2">
        <f t="shared" si="102"/>
        <v>0</v>
      </c>
      <c r="DX78" s="2">
        <f t="shared" si="103"/>
        <v>0</v>
      </c>
      <c r="DY78" s="2">
        <f t="shared" si="104"/>
        <v>0</v>
      </c>
      <c r="DZ78" s="2">
        <f t="shared" si="105"/>
        <v>0</v>
      </c>
      <c r="EA78" s="2">
        <f t="shared" si="106"/>
        <v>0</v>
      </c>
      <c r="EB78" s="2">
        <f t="shared" si="107"/>
        <v>0</v>
      </c>
      <c r="EC78" s="2">
        <f t="shared" si="108"/>
        <v>0</v>
      </c>
      <c r="ED78" s="2">
        <f t="shared" si="109"/>
        <v>0</v>
      </c>
      <c r="EE78" s="2">
        <f t="shared" si="110"/>
        <v>0</v>
      </c>
      <c r="EF78" s="2">
        <f t="shared" si="111"/>
        <v>0</v>
      </c>
      <c r="EG78" s="2">
        <f t="shared" si="112"/>
        <v>0</v>
      </c>
      <c r="EH78" s="2">
        <f t="shared" si="122"/>
        <v>0</v>
      </c>
      <c r="EI78" s="2">
        <f t="shared" si="121"/>
        <v>0</v>
      </c>
      <c r="EJ78" s="2">
        <f t="shared" si="121"/>
        <v>0</v>
      </c>
      <c r="EK78" s="2">
        <f t="shared" si="121"/>
        <v>0</v>
      </c>
      <c r="EL78" s="2">
        <f t="shared" si="121"/>
        <v>0</v>
      </c>
      <c r="EM78" s="2">
        <f t="shared" si="121"/>
        <v>0</v>
      </c>
      <c r="EN78" s="2">
        <f t="shared" si="121"/>
        <v>0</v>
      </c>
      <c r="EO78" s="2">
        <f t="shared" si="121"/>
        <v>0</v>
      </c>
      <c r="EP78" s="2">
        <f t="shared" si="121"/>
        <v>0</v>
      </c>
    </row>
    <row r="79" spans="1:156" ht="14.25" x14ac:dyDescent="0.2">
      <c r="A79" s="243"/>
      <c r="B79" s="52"/>
      <c r="C79" s="52"/>
      <c r="D79" s="52"/>
      <c r="E79" s="52"/>
      <c r="F79" s="52"/>
      <c r="L79" s="66"/>
      <c r="M79" s="9" t="str">
        <f>IF('BLOC PM'!A69&lt;&gt;"",'BLOC PM'!A69,"")</f>
        <v/>
      </c>
      <c r="N79" s="9">
        <f>IF(AND('BLOC PM'!A69&lt;&gt;"",'BLOC PM'!N69&lt;&gt;"*Non mis en vente"),1,0)</f>
        <v>0</v>
      </c>
      <c r="O79" s="9">
        <f>IF(OR('BLOC PM'!E69="CR",'BLOC PM'!E69="CE"),1,0)</f>
        <v>0</v>
      </c>
      <c r="P79" s="9">
        <f>IF(AND('BLOC PM'!N69&lt;&gt;"*RETIRE",'BLOC PM'!N69&lt;&gt;"*PAS D'OFFRE",'BLOC PM'!N69&lt;&gt;""),1,0)</f>
        <v>0</v>
      </c>
      <c r="Q79" s="10">
        <f>'BLOC PM'!I69</f>
        <v>0</v>
      </c>
      <c r="R79" s="10">
        <f t="shared" si="117"/>
        <v>0</v>
      </c>
      <c r="S79" s="10">
        <f>'BLOC PM'!L69</f>
        <v>0</v>
      </c>
      <c r="T79" s="10">
        <f t="shared" si="118"/>
        <v>0</v>
      </c>
      <c r="U79" s="10">
        <f>'BLOC PM'!O69</f>
        <v>0</v>
      </c>
      <c r="V79" s="10">
        <f t="shared" si="119"/>
        <v>0</v>
      </c>
      <c r="W79" s="10">
        <f>'BLOC PM'!B69</f>
        <v>0</v>
      </c>
      <c r="X79" s="7"/>
      <c r="Y79" s="2">
        <f>+'UP PM'!A70</f>
        <v>0</v>
      </c>
      <c r="Z79" s="2">
        <f>IF(AND('UP PM'!A70&lt;&gt;"",'UP PM'!N70&lt;&gt;"*Non mis en vente"),1,0)</f>
        <v>0</v>
      </c>
      <c r="AA79" s="2">
        <f>IF(AND('UP PM'!N70&lt;&gt;"*RETIRE",'UP PM'!N70&lt;&gt;"*PAS D'OFFRE",'UP PM'!N70&lt;&gt;""),1,0)</f>
        <v>0</v>
      </c>
      <c r="AB79" s="10">
        <f>+'UP PM'!G70</f>
        <v>0</v>
      </c>
      <c r="AC79" s="2">
        <f t="shared" si="5"/>
        <v>0</v>
      </c>
      <c r="AD79" s="2">
        <f>'UP PM'!B70</f>
        <v>0</v>
      </c>
      <c r="AE79" s="7"/>
      <c r="AF79" s="154"/>
      <c r="AG79" s="9" t="str">
        <f>IF('BLOC PM'!A69&lt;&gt;"",'BLOC PM'!A69,"")</f>
        <v/>
      </c>
      <c r="AH79" s="148">
        <f>IF(AND('BLOC PM'!$K69&gt;synthèse!AH$14,'BLOC PM'!$K69&lt;synthèse!AH$14+0.1),1,0)</f>
        <v>0</v>
      </c>
      <c r="AI79" s="148">
        <f>IF(AND('BLOC PM'!$K69&gt;synthèse!AI$14,'BLOC PM'!$K69&lt;synthèse!AI$14+0.1),1,0)</f>
        <v>0</v>
      </c>
      <c r="AJ79" s="148">
        <f>IF(AND('BLOC PM'!$K69&gt;synthèse!AJ$14,'BLOC PM'!$K69&lt;synthèse!AJ$14+0.1),1,0)</f>
        <v>0</v>
      </c>
      <c r="AK79" s="148">
        <f>IF(AND('BLOC PM'!$K69&gt;synthèse!AK$14,'BLOC PM'!$K69&lt;synthèse!AK$14+0.1),1,0)</f>
        <v>0</v>
      </c>
      <c r="AL79" s="148">
        <f>IF(AND('BLOC PM'!$K69&gt;synthèse!AL$14,'BLOC PM'!$K69&lt;synthèse!AL$14+0.1),1,0)</f>
        <v>0</v>
      </c>
      <c r="AM79" s="148">
        <f>IF(AND('BLOC PM'!$K69&gt;synthèse!AM$14,'BLOC PM'!$K69&lt;synthèse!AM$14+0.1),1,0)</f>
        <v>0</v>
      </c>
      <c r="AN79" s="148">
        <f>IF(AND('BLOC PM'!$K69&gt;synthèse!AN$14,'BLOC PM'!$K69&lt;synthèse!AN$14+0.1),1,0)</f>
        <v>0</v>
      </c>
      <c r="AO79" s="148">
        <f>IF(AND('BLOC PM'!$K69&gt;synthèse!AO$14,'BLOC PM'!$K69&lt;synthèse!AO$14+0.1),1,0)</f>
        <v>0</v>
      </c>
      <c r="AP79" s="148">
        <f>IF(AND('BLOC PM'!$K69&gt;synthèse!AP$14,'BLOC PM'!$K69&lt;synthèse!AP$14+0.1),1,0)</f>
        <v>0</v>
      </c>
      <c r="AQ79" s="148">
        <f>IF(AND('BLOC PM'!$K69&gt;synthèse!AQ$14,'BLOC PM'!$K69&lt;synthèse!AQ$14+0.1),1,0)</f>
        <v>0</v>
      </c>
      <c r="AR79" s="148">
        <f>IF(AND('BLOC PM'!$K69&gt;synthèse!AR$14,'BLOC PM'!$K69&lt;synthèse!AR$14+0.1),1,0)</f>
        <v>0</v>
      </c>
      <c r="AS79" s="148">
        <f>IF(AND('BLOC PM'!$K69&gt;synthèse!AS$14,'BLOC PM'!$K69&lt;synthèse!AS$14+0.1),1,0)</f>
        <v>0</v>
      </c>
      <c r="AT79" s="148">
        <f>IF(AND('BLOC PM'!$K69&gt;synthèse!AT$14,'BLOC PM'!$K69&lt;synthèse!AT$14+0.1),1,0)</f>
        <v>0</v>
      </c>
      <c r="AU79" s="148">
        <f>IF(AND('BLOC PM'!$K69&gt;synthèse!AU$14,'BLOC PM'!$K69&lt;synthèse!AU$14+0.1),1,0)</f>
        <v>0</v>
      </c>
      <c r="AV79" s="148">
        <f>IF(AND('BLOC PM'!$K69&gt;synthèse!AV$14,'BLOC PM'!$K69&lt;synthèse!AV$14+0.1),1,0)</f>
        <v>0</v>
      </c>
      <c r="AW79" s="148">
        <f>IF(AND('BLOC PM'!$K69&gt;synthèse!AW$14,'BLOC PM'!$K69&lt;synthèse!AW$14+0.1),1,0)</f>
        <v>0</v>
      </c>
      <c r="AX79" s="148">
        <f>IF(AND('BLOC PM'!$K69&gt;synthèse!AX$14,'BLOC PM'!$K69&lt;synthèse!AX$14+0.1),1,0)</f>
        <v>0</v>
      </c>
      <c r="AY79" s="148">
        <f>IF(AND('BLOC PM'!$K69&gt;synthèse!AY$14,'BLOC PM'!$K69&lt;synthèse!AY$14+0.1),1,0)</f>
        <v>0</v>
      </c>
      <c r="AZ79" s="148">
        <f>IF(AND('BLOC PM'!$K69&gt;synthèse!AZ$14,'BLOC PM'!$K69&lt;synthèse!AZ$14+0.1),1,0)</f>
        <v>0</v>
      </c>
      <c r="BA79" s="148">
        <f>IF(AND('BLOC PM'!$K69&gt;synthèse!BA$14,'BLOC PM'!$K69&lt;synthèse!BA$14+0.1),1,0)</f>
        <v>0</v>
      </c>
      <c r="BB79" s="148">
        <f>IF(AND('BLOC PM'!$K69&gt;synthèse!BB$14,'BLOC PM'!$K69&lt;synthèse!BB$14+0.1),1,0)</f>
        <v>0</v>
      </c>
      <c r="BC79" s="148">
        <f>IF(AND('BLOC PM'!$K69&gt;synthèse!BC$14,'BLOC PM'!$K69&lt;synthèse!BC$14+0.1),1,0)</f>
        <v>0</v>
      </c>
      <c r="BD79" s="148">
        <f>IF(AND('BLOC PM'!$K69&gt;synthèse!BD$14,'BLOC PM'!$K69&lt;synthèse!BD$14+0.1),1,0)</f>
        <v>0</v>
      </c>
      <c r="BE79" s="148">
        <f>IF(AND('BLOC PM'!$K69&gt;synthèse!BE$14,'BLOC PM'!$K69&lt;synthèse!BE$14+0.1),1,0)</f>
        <v>0</v>
      </c>
      <c r="BF79" s="148">
        <f>IF(AND('BLOC PM'!$K69&gt;synthèse!BF$14,'BLOC PM'!$K69&lt;synthèse!BF$14+0.1),1,0)</f>
        <v>0</v>
      </c>
      <c r="BG79" s="148">
        <f>IF(AND('BLOC PM'!$K69&gt;synthèse!BG$14,'BLOC PM'!$K69&lt;synthèse!BG$14+0.1),1,0)</f>
        <v>0</v>
      </c>
      <c r="BH79" s="148">
        <f>IF(AND('BLOC PM'!$K69&gt;synthèse!BH$14,'BLOC PM'!$K69&lt;synthèse!BH$14+0.1),1,0)</f>
        <v>0</v>
      </c>
      <c r="BI79" s="148">
        <f>IF(AND('BLOC PM'!$K69&gt;synthèse!BI$14,'BLOC PM'!$K69&lt;synthèse!BI$14+0.1),1,0)</f>
        <v>0</v>
      </c>
      <c r="BJ79" s="148">
        <f>IF(AND('BLOC PM'!$K69&gt;synthèse!BJ$14,'BLOC PM'!$K69&lt;synthèse!BJ$14+0.1),1,0)</f>
        <v>0</v>
      </c>
      <c r="BK79" s="148">
        <f>IF(AND('BLOC PM'!$K69&gt;synthèse!BK$14,'BLOC PM'!$K69&lt;synthèse!BK$14+0.1),1,0)</f>
        <v>0</v>
      </c>
      <c r="BL79" s="148">
        <f>IF(AND('BLOC PM'!$K69&gt;synthèse!BL$14,'BLOC PM'!$K69&lt;synthèse!BL$14+0.1),1,0)</f>
        <v>0</v>
      </c>
      <c r="BM79" s="148">
        <f>IF(AND('BLOC PM'!$K69&gt;synthèse!BM$14,'BLOC PM'!$K69&lt;synthèse!BM$14+0.1),1,0)</f>
        <v>0</v>
      </c>
      <c r="BN79" s="148">
        <f>IF(AND('BLOC PM'!$K69&gt;synthèse!BN$14,'BLOC PM'!$K69&lt;synthèse!BN$14+0.1),1,0)</f>
        <v>0</v>
      </c>
      <c r="BO79" s="148">
        <f>IF(AND('BLOC PM'!$K69&gt;synthèse!BO$14,'BLOC PM'!$K69&lt;synthèse!BO$14+0.1),1,0)</f>
        <v>0</v>
      </c>
      <c r="BP79" s="148">
        <f>IF(AND('BLOC PM'!$K69&gt;synthèse!BP$14,'BLOC PM'!$K69&lt;synthèse!BP$14+0.1),1,0)</f>
        <v>0</v>
      </c>
      <c r="BQ79" s="148">
        <f>IF(AND('BLOC PM'!$K69&gt;synthèse!BQ$14,'BLOC PM'!$K69&lt;synthèse!BQ$14+0.1),1,0)</f>
        <v>0</v>
      </c>
      <c r="BR79" s="148">
        <f>IF(AND('BLOC PM'!$K69&gt;synthèse!BR$14,'BLOC PM'!$K69&lt;synthèse!BR$14+0.1),1,0)</f>
        <v>0</v>
      </c>
      <c r="BS79" s="148">
        <f>IF(AND('BLOC PM'!$K69&gt;synthèse!BS$14,'BLOC PM'!$K69&lt;synthèse!BS$14+0.1),1,0)</f>
        <v>0</v>
      </c>
      <c r="BT79" s="148">
        <f>IF(AND('BLOC PM'!$K69&gt;synthèse!BT$14,'BLOC PM'!$K69&lt;synthèse!BT$14+0.1),1,0)</f>
        <v>0</v>
      </c>
      <c r="BU79" s="148">
        <f>IF(AND('BLOC PM'!$K69&gt;synthèse!BU$14,'BLOC PM'!$K69&lt;synthèse!BU$14+0.1),1,0)</f>
        <v>0</v>
      </c>
      <c r="BV79" s="148">
        <f>IF(AND('BLOC PM'!$K69&gt;synthèse!BV$14,'BLOC PM'!$K69&lt;synthèse!BV$14+0.1),1,0)</f>
        <v>0</v>
      </c>
      <c r="BW79" s="148">
        <f>IF(AND('BLOC PM'!$K69&gt;synthèse!BW$14,'BLOC PM'!$K69&lt;synthèse!BW$14+0.1),1,0)</f>
        <v>0</v>
      </c>
      <c r="BX79" s="148">
        <f>IF(AND('BLOC PM'!$K69&gt;synthèse!BX$14,'BLOC PM'!$K69&lt;synthèse!BX$14+0.1),1,0)</f>
        <v>0</v>
      </c>
      <c r="BY79" s="148">
        <f>IF(AND('BLOC PM'!$K69&gt;synthèse!BY$14,'BLOC PM'!$K69&lt;synthèse!BY$14+0.1),1,0)</f>
        <v>0</v>
      </c>
      <c r="BZ79" s="148">
        <f>IF(AND('BLOC PM'!$K69&gt;synthèse!BZ$14,'BLOC PM'!$K69&lt;synthèse!BZ$14+0.1),1,0)</f>
        <v>0</v>
      </c>
      <c r="CA79" s="148">
        <f>IF(AND('BLOC PM'!$K69&gt;synthèse!CA$14,'BLOC PM'!$K69&lt;synthèse!CA$14+0.1),1,0)</f>
        <v>0</v>
      </c>
      <c r="CB79" s="148">
        <f>IF(AND('BLOC PM'!$K69&gt;synthèse!CB$14,'BLOC PM'!$K69&lt;synthèse!CB$14+0.1),1,0)</f>
        <v>0</v>
      </c>
      <c r="CC79" s="148">
        <f>IF(AND('BLOC PM'!$K69&gt;synthèse!CC$14,'BLOC PM'!$K69&lt;synthèse!CC$14+0.1),1,0)</f>
        <v>0</v>
      </c>
      <c r="CD79" s="148">
        <f>IF(AND('BLOC PM'!$K69&gt;synthèse!CD$14,'BLOC PM'!$K69&lt;synthèse!CD$14+0.1),1,0)</f>
        <v>0</v>
      </c>
      <c r="CE79" s="148">
        <f>IF(AND('BLOC PM'!$K69&gt;synthèse!CE$14,'BLOC PM'!$K69&lt;synthèse!CE$14+0.1),1,0)</f>
        <v>0</v>
      </c>
      <c r="CF79" s="148">
        <f>IF(AND('BLOC PM'!$K69&gt;synthèse!CF$14,'BLOC PM'!$K69&lt;synthèse!CF$14+0.1),1,0)</f>
        <v>0</v>
      </c>
      <c r="CG79" s="148">
        <f>IF(AND('BLOC PM'!$K69&gt;synthèse!CG$14,'BLOC PM'!$K69&lt;synthèse!CG$14+0.1),1,0)</f>
        <v>0</v>
      </c>
      <c r="CH79" s="148">
        <f>IF(AND('BLOC PM'!$K69&gt;synthèse!CH$14,'BLOC PM'!$K69&lt;synthèse!CH$14+0.1),1,0)</f>
        <v>0</v>
      </c>
      <c r="CI79" s="148">
        <f>IF(AND('BLOC PM'!$K69&gt;synthèse!CI$14,'BLOC PM'!$K69&lt;synthèse!CI$14+0.1),1,0)</f>
        <v>0</v>
      </c>
      <c r="CJ79" s="148">
        <f>IF(AND('BLOC PM'!$K69&gt;synthèse!CJ$14,'BLOC PM'!$K69&lt;synthèse!CJ$14+0.1),1,0)</f>
        <v>0</v>
      </c>
      <c r="CK79" s="148">
        <f>IF(AND('BLOC PM'!$K69&gt;synthèse!CK$14,'BLOC PM'!$K69&lt;synthèse!CK$14+0.1),1,0)</f>
        <v>0</v>
      </c>
      <c r="CM79" s="2">
        <f t="shared" si="66"/>
        <v>0</v>
      </c>
      <c r="CN79" s="2">
        <f t="shared" si="67"/>
        <v>0</v>
      </c>
      <c r="CO79" s="2">
        <f t="shared" si="68"/>
        <v>0</v>
      </c>
      <c r="CP79" s="2">
        <f t="shared" si="69"/>
        <v>0</v>
      </c>
      <c r="CQ79" s="2">
        <f t="shared" si="70"/>
        <v>0</v>
      </c>
      <c r="CR79" s="2">
        <f t="shared" si="71"/>
        <v>0</v>
      </c>
      <c r="CS79" s="2">
        <f t="shared" si="72"/>
        <v>0</v>
      </c>
      <c r="CT79" s="2">
        <f t="shared" si="73"/>
        <v>0</v>
      </c>
      <c r="CU79" s="2">
        <f t="shared" si="74"/>
        <v>0</v>
      </c>
      <c r="CV79" s="2">
        <f t="shared" si="75"/>
        <v>0</v>
      </c>
      <c r="CW79" s="2">
        <f t="shared" si="76"/>
        <v>0</v>
      </c>
      <c r="CX79" s="2">
        <f t="shared" si="77"/>
        <v>0</v>
      </c>
      <c r="CY79" s="2">
        <f t="shared" si="78"/>
        <v>0</v>
      </c>
      <c r="CZ79" s="2">
        <f t="shared" si="79"/>
        <v>0</v>
      </c>
      <c r="DA79" s="2">
        <f t="shared" si="80"/>
        <v>0</v>
      </c>
      <c r="DB79" s="2">
        <f t="shared" si="81"/>
        <v>0</v>
      </c>
      <c r="DC79" s="2">
        <f t="shared" si="82"/>
        <v>0</v>
      </c>
      <c r="DD79" s="2">
        <f t="shared" si="83"/>
        <v>0</v>
      </c>
      <c r="DE79" s="2">
        <f t="shared" si="84"/>
        <v>0</v>
      </c>
      <c r="DF79" s="2">
        <f t="shared" si="85"/>
        <v>0</v>
      </c>
      <c r="DG79" s="2">
        <f t="shared" si="86"/>
        <v>0</v>
      </c>
      <c r="DH79" s="2">
        <f t="shared" si="87"/>
        <v>0</v>
      </c>
      <c r="DI79" s="2">
        <f t="shared" si="88"/>
        <v>0</v>
      </c>
      <c r="DJ79" s="2">
        <f t="shared" si="89"/>
        <v>0</v>
      </c>
      <c r="DK79" s="2">
        <f t="shared" si="90"/>
        <v>0</v>
      </c>
      <c r="DL79" s="2">
        <f t="shared" si="91"/>
        <v>0</v>
      </c>
      <c r="DM79" s="2">
        <f t="shared" si="92"/>
        <v>0</v>
      </c>
      <c r="DN79" s="2">
        <f t="shared" si="93"/>
        <v>0</v>
      </c>
      <c r="DO79" s="2">
        <f t="shared" si="94"/>
        <v>0</v>
      </c>
      <c r="DP79" s="2">
        <f t="shared" si="95"/>
        <v>0</v>
      </c>
      <c r="DQ79" s="2">
        <f t="shared" si="96"/>
        <v>0</v>
      </c>
      <c r="DR79" s="2">
        <f t="shared" si="97"/>
        <v>0</v>
      </c>
      <c r="DS79" s="2">
        <f t="shared" si="98"/>
        <v>0</v>
      </c>
      <c r="DT79" s="2">
        <f t="shared" si="99"/>
        <v>0</v>
      </c>
      <c r="DU79" s="2">
        <f t="shared" si="100"/>
        <v>0</v>
      </c>
      <c r="DV79" s="2">
        <f t="shared" si="101"/>
        <v>0</v>
      </c>
      <c r="DW79" s="2">
        <f t="shared" si="102"/>
        <v>0</v>
      </c>
      <c r="DX79" s="2">
        <f t="shared" si="103"/>
        <v>0</v>
      </c>
      <c r="DY79" s="2">
        <f t="shared" si="104"/>
        <v>0</v>
      </c>
      <c r="DZ79" s="2">
        <f t="shared" si="105"/>
        <v>0</v>
      </c>
      <c r="EA79" s="2">
        <f t="shared" si="106"/>
        <v>0</v>
      </c>
      <c r="EB79" s="2">
        <f t="shared" si="107"/>
        <v>0</v>
      </c>
      <c r="EC79" s="2">
        <f t="shared" si="108"/>
        <v>0</v>
      </c>
      <c r="ED79" s="2">
        <f t="shared" si="109"/>
        <v>0</v>
      </c>
      <c r="EE79" s="2">
        <f t="shared" si="110"/>
        <v>0</v>
      </c>
      <c r="EF79" s="2">
        <f t="shared" si="111"/>
        <v>0</v>
      </c>
      <c r="EG79" s="2">
        <f t="shared" si="112"/>
        <v>0</v>
      </c>
      <c r="EH79" s="2">
        <f t="shared" si="122"/>
        <v>0</v>
      </c>
      <c r="EI79" s="2">
        <f t="shared" si="121"/>
        <v>0</v>
      </c>
      <c r="EJ79" s="2">
        <f t="shared" si="121"/>
        <v>0</v>
      </c>
      <c r="EK79" s="2">
        <f t="shared" si="121"/>
        <v>0</v>
      </c>
      <c r="EL79" s="2">
        <f t="shared" si="121"/>
        <v>0</v>
      </c>
      <c r="EM79" s="2">
        <f t="shared" si="121"/>
        <v>0</v>
      </c>
      <c r="EN79" s="2">
        <f t="shared" si="121"/>
        <v>0</v>
      </c>
      <c r="EO79" s="2">
        <f t="shared" si="121"/>
        <v>0</v>
      </c>
      <c r="EP79" s="2">
        <f t="shared" si="121"/>
        <v>0</v>
      </c>
    </row>
    <row r="80" spans="1:156" ht="15" x14ac:dyDescent="0.25">
      <c r="B80" s="372" t="s">
        <v>77</v>
      </c>
      <c r="C80" s="372"/>
      <c r="D80" s="372"/>
      <c r="E80" s="373" t="s">
        <v>95</v>
      </c>
      <c r="F80" s="373"/>
      <c r="L80" s="66"/>
      <c r="M80" s="9" t="str">
        <f>IF('BLOC PM'!A70&lt;&gt;"",'BLOC PM'!A70,"")</f>
        <v/>
      </c>
      <c r="N80" s="9">
        <f>IF(AND('BLOC PM'!A70&lt;&gt;"",'BLOC PM'!N70&lt;&gt;"*Non mis en vente"),1,0)</f>
        <v>0</v>
      </c>
      <c r="O80" s="9">
        <f>IF(OR('BLOC PM'!E70="CR",'BLOC PM'!E70="CE"),1,0)</f>
        <v>0</v>
      </c>
      <c r="P80" s="9">
        <f>IF(AND('BLOC PM'!N70&lt;&gt;"*RETIRE",'BLOC PM'!N70&lt;&gt;"*PAS D'OFFRE",'BLOC PM'!N70&lt;&gt;""),1,0)</f>
        <v>0</v>
      </c>
      <c r="Q80" s="10">
        <f>'BLOC PM'!I70</f>
        <v>0</v>
      </c>
      <c r="R80" s="10">
        <f t="shared" si="117"/>
        <v>0</v>
      </c>
      <c r="S80" s="10">
        <f>'BLOC PM'!L70</f>
        <v>0</v>
      </c>
      <c r="T80" s="10">
        <f t="shared" si="118"/>
        <v>0</v>
      </c>
      <c r="U80" s="10">
        <f>'BLOC PM'!O70</f>
        <v>0</v>
      </c>
      <c r="V80" s="10">
        <f t="shared" si="119"/>
        <v>0</v>
      </c>
      <c r="W80" s="10">
        <f>'BLOC PM'!B70</f>
        <v>0</v>
      </c>
      <c r="X80" s="7"/>
      <c r="Y80" s="2">
        <f>+'UP PM'!A71</f>
        <v>0</v>
      </c>
      <c r="Z80" s="2">
        <f>IF(AND('UP PM'!A71&lt;&gt;"",'UP PM'!N71&lt;&gt;"*Non mis en vente"),1,0)</f>
        <v>0</v>
      </c>
      <c r="AA80" s="2">
        <f>IF(AND('UP PM'!N71&lt;&gt;"*RETIRE",'UP PM'!N71&lt;&gt;"*PAS D'OFFRE",'UP PM'!N71&lt;&gt;""),1,0)</f>
        <v>0</v>
      </c>
      <c r="AB80" s="10">
        <f>+'UP PM'!G71</f>
        <v>0</v>
      </c>
      <c r="AC80" s="2">
        <f t="shared" ref="AC80:AC89" si="130">AB80*AA80</f>
        <v>0</v>
      </c>
      <c r="AD80" s="2">
        <f>'UP PM'!B71</f>
        <v>0</v>
      </c>
      <c r="AE80" s="7"/>
      <c r="AF80" s="154"/>
      <c r="AG80" s="9" t="str">
        <f>IF('BLOC PM'!A70&lt;&gt;"",'BLOC PM'!A70,"")</f>
        <v/>
      </c>
      <c r="AH80" s="148">
        <f>IF(AND('BLOC PM'!$K70&gt;synthèse!AH$14,'BLOC PM'!$K70&lt;synthèse!AH$14+0.1),1,0)</f>
        <v>0</v>
      </c>
      <c r="AI80" s="148">
        <f>IF(AND('BLOC PM'!$K70&gt;synthèse!AI$14,'BLOC PM'!$K70&lt;synthèse!AI$14+0.1),1,0)</f>
        <v>0</v>
      </c>
      <c r="AJ80" s="148">
        <f>IF(AND('BLOC PM'!$K70&gt;synthèse!AJ$14,'BLOC PM'!$K70&lt;synthèse!AJ$14+0.1),1,0)</f>
        <v>0</v>
      </c>
      <c r="AK80" s="148">
        <f>IF(AND('BLOC PM'!$K70&gt;synthèse!AK$14,'BLOC PM'!$K70&lt;synthèse!AK$14+0.1),1,0)</f>
        <v>0</v>
      </c>
      <c r="AL80" s="148">
        <f>IF(AND('BLOC PM'!$K70&gt;synthèse!AL$14,'BLOC PM'!$K70&lt;synthèse!AL$14+0.1),1,0)</f>
        <v>0</v>
      </c>
      <c r="AM80" s="148">
        <f>IF(AND('BLOC PM'!$K70&gt;synthèse!AM$14,'BLOC PM'!$K70&lt;synthèse!AM$14+0.1),1,0)</f>
        <v>0</v>
      </c>
      <c r="AN80" s="148">
        <f>IF(AND('BLOC PM'!$K70&gt;synthèse!AN$14,'BLOC PM'!$K70&lt;synthèse!AN$14+0.1),1,0)</f>
        <v>0</v>
      </c>
      <c r="AO80" s="148">
        <f>IF(AND('BLOC PM'!$K70&gt;synthèse!AO$14,'BLOC PM'!$K70&lt;synthèse!AO$14+0.1),1,0)</f>
        <v>0</v>
      </c>
      <c r="AP80" s="148">
        <f>IF(AND('BLOC PM'!$K70&gt;synthèse!AP$14,'BLOC PM'!$K70&lt;synthèse!AP$14+0.1),1,0)</f>
        <v>0</v>
      </c>
      <c r="AQ80" s="148">
        <f>IF(AND('BLOC PM'!$K70&gt;synthèse!AQ$14,'BLOC PM'!$K70&lt;synthèse!AQ$14+0.1),1,0)</f>
        <v>0</v>
      </c>
      <c r="AR80" s="148">
        <f>IF(AND('BLOC PM'!$K70&gt;synthèse!AR$14,'BLOC PM'!$K70&lt;synthèse!AR$14+0.1),1,0)</f>
        <v>0</v>
      </c>
      <c r="AS80" s="148">
        <f>IF(AND('BLOC PM'!$K70&gt;synthèse!AS$14,'BLOC PM'!$K70&lt;synthèse!AS$14+0.1),1,0)</f>
        <v>0</v>
      </c>
      <c r="AT80" s="148">
        <f>IF(AND('BLOC PM'!$K70&gt;synthèse!AT$14,'BLOC PM'!$K70&lt;synthèse!AT$14+0.1),1,0)</f>
        <v>0</v>
      </c>
      <c r="AU80" s="148">
        <f>IF(AND('BLOC PM'!$K70&gt;synthèse!AU$14,'BLOC PM'!$K70&lt;synthèse!AU$14+0.1),1,0)</f>
        <v>0</v>
      </c>
      <c r="AV80" s="148">
        <f>IF(AND('BLOC PM'!$K70&gt;synthèse!AV$14,'BLOC PM'!$K70&lt;synthèse!AV$14+0.1),1,0)</f>
        <v>0</v>
      </c>
      <c r="AW80" s="148">
        <f>IF(AND('BLOC PM'!$K70&gt;synthèse!AW$14,'BLOC PM'!$K70&lt;synthèse!AW$14+0.1),1,0)</f>
        <v>0</v>
      </c>
      <c r="AX80" s="148">
        <f>IF(AND('BLOC PM'!$K70&gt;synthèse!AX$14,'BLOC PM'!$K70&lt;synthèse!AX$14+0.1),1,0)</f>
        <v>0</v>
      </c>
      <c r="AY80" s="148">
        <f>IF(AND('BLOC PM'!$K70&gt;synthèse!AY$14,'BLOC PM'!$K70&lt;synthèse!AY$14+0.1),1,0)</f>
        <v>0</v>
      </c>
      <c r="AZ80" s="148">
        <f>IF(AND('BLOC PM'!$K70&gt;synthèse!AZ$14,'BLOC PM'!$K70&lt;synthèse!AZ$14+0.1),1,0)</f>
        <v>0</v>
      </c>
      <c r="BA80" s="148">
        <f>IF(AND('BLOC PM'!$K70&gt;synthèse!BA$14,'BLOC PM'!$K70&lt;synthèse!BA$14+0.1),1,0)</f>
        <v>0</v>
      </c>
      <c r="BB80" s="148">
        <f>IF(AND('BLOC PM'!$K70&gt;synthèse!BB$14,'BLOC PM'!$K70&lt;synthèse!BB$14+0.1),1,0)</f>
        <v>0</v>
      </c>
      <c r="BC80" s="148">
        <f>IF(AND('BLOC PM'!$K70&gt;synthèse!BC$14,'BLOC PM'!$K70&lt;synthèse!BC$14+0.1),1,0)</f>
        <v>0</v>
      </c>
      <c r="BD80" s="148">
        <f>IF(AND('BLOC PM'!$K70&gt;synthèse!BD$14,'BLOC PM'!$K70&lt;synthèse!BD$14+0.1),1,0)</f>
        <v>0</v>
      </c>
      <c r="BE80" s="148">
        <f>IF(AND('BLOC PM'!$K70&gt;synthèse!BE$14,'BLOC PM'!$K70&lt;synthèse!BE$14+0.1),1,0)</f>
        <v>0</v>
      </c>
      <c r="BF80" s="148">
        <f>IF(AND('BLOC PM'!$K70&gt;synthèse!BF$14,'BLOC PM'!$K70&lt;synthèse!BF$14+0.1),1,0)</f>
        <v>0</v>
      </c>
      <c r="BG80" s="148">
        <f>IF(AND('BLOC PM'!$K70&gt;synthèse!BG$14,'BLOC PM'!$K70&lt;synthèse!BG$14+0.1),1,0)</f>
        <v>0</v>
      </c>
      <c r="BH80" s="148">
        <f>IF(AND('BLOC PM'!$K70&gt;synthèse!BH$14,'BLOC PM'!$K70&lt;synthèse!BH$14+0.1),1,0)</f>
        <v>0</v>
      </c>
      <c r="BI80" s="148">
        <f>IF(AND('BLOC PM'!$K70&gt;synthèse!BI$14,'BLOC PM'!$K70&lt;synthèse!BI$14+0.1),1,0)</f>
        <v>0</v>
      </c>
      <c r="BJ80" s="148">
        <f>IF(AND('BLOC PM'!$K70&gt;synthèse!BJ$14,'BLOC PM'!$K70&lt;synthèse!BJ$14+0.1),1,0)</f>
        <v>0</v>
      </c>
      <c r="BK80" s="148">
        <f>IF(AND('BLOC PM'!$K70&gt;synthèse!BK$14,'BLOC PM'!$K70&lt;synthèse!BK$14+0.1),1,0)</f>
        <v>0</v>
      </c>
      <c r="BL80" s="148">
        <f>IF(AND('BLOC PM'!$K70&gt;synthèse!BL$14,'BLOC PM'!$K70&lt;synthèse!BL$14+0.1),1,0)</f>
        <v>0</v>
      </c>
      <c r="BM80" s="148">
        <f>IF(AND('BLOC PM'!$K70&gt;synthèse!BM$14,'BLOC PM'!$K70&lt;synthèse!BM$14+0.1),1,0)</f>
        <v>0</v>
      </c>
      <c r="BN80" s="148">
        <f>IF(AND('BLOC PM'!$K70&gt;synthèse!BN$14,'BLOC PM'!$K70&lt;synthèse!BN$14+0.1),1,0)</f>
        <v>0</v>
      </c>
      <c r="BO80" s="148">
        <f>IF(AND('BLOC PM'!$K70&gt;synthèse!BO$14,'BLOC PM'!$K70&lt;synthèse!BO$14+0.1),1,0)</f>
        <v>0</v>
      </c>
      <c r="BP80" s="148">
        <f>IF(AND('BLOC PM'!$K70&gt;synthèse!BP$14,'BLOC PM'!$K70&lt;synthèse!BP$14+0.1),1,0)</f>
        <v>0</v>
      </c>
      <c r="BQ80" s="148">
        <f>IF(AND('BLOC PM'!$K70&gt;synthèse!BQ$14,'BLOC PM'!$K70&lt;synthèse!BQ$14+0.1),1,0)</f>
        <v>0</v>
      </c>
      <c r="BR80" s="148">
        <f>IF(AND('BLOC PM'!$K70&gt;synthèse!BR$14,'BLOC PM'!$K70&lt;synthèse!BR$14+0.1),1,0)</f>
        <v>0</v>
      </c>
      <c r="BS80" s="148">
        <f>IF(AND('BLOC PM'!$K70&gt;synthèse!BS$14,'BLOC PM'!$K70&lt;synthèse!BS$14+0.1),1,0)</f>
        <v>0</v>
      </c>
      <c r="BT80" s="148">
        <f>IF(AND('BLOC PM'!$K70&gt;synthèse!BT$14,'BLOC PM'!$K70&lt;synthèse!BT$14+0.1),1,0)</f>
        <v>0</v>
      </c>
      <c r="BU80" s="148">
        <f>IF(AND('BLOC PM'!$K70&gt;synthèse!BU$14,'BLOC PM'!$K70&lt;synthèse!BU$14+0.1),1,0)</f>
        <v>0</v>
      </c>
      <c r="BV80" s="148">
        <f>IF(AND('BLOC PM'!$K70&gt;synthèse!BV$14,'BLOC PM'!$K70&lt;synthèse!BV$14+0.1),1,0)</f>
        <v>0</v>
      </c>
      <c r="BW80" s="148">
        <f>IF(AND('BLOC PM'!$K70&gt;synthèse!BW$14,'BLOC PM'!$K70&lt;synthèse!BW$14+0.1),1,0)</f>
        <v>0</v>
      </c>
      <c r="BX80" s="148">
        <f>IF(AND('BLOC PM'!$K70&gt;synthèse!BX$14,'BLOC PM'!$K70&lt;synthèse!BX$14+0.1),1,0)</f>
        <v>0</v>
      </c>
      <c r="BY80" s="148">
        <f>IF(AND('BLOC PM'!$K70&gt;synthèse!BY$14,'BLOC PM'!$K70&lt;synthèse!BY$14+0.1),1,0)</f>
        <v>0</v>
      </c>
      <c r="BZ80" s="148">
        <f>IF(AND('BLOC PM'!$K70&gt;synthèse!BZ$14,'BLOC PM'!$K70&lt;synthèse!BZ$14+0.1),1,0)</f>
        <v>0</v>
      </c>
      <c r="CA80" s="148">
        <f>IF(AND('BLOC PM'!$K70&gt;synthèse!CA$14,'BLOC PM'!$K70&lt;synthèse!CA$14+0.1),1,0)</f>
        <v>0</v>
      </c>
      <c r="CB80" s="148">
        <f>IF(AND('BLOC PM'!$K70&gt;synthèse!CB$14,'BLOC PM'!$K70&lt;synthèse!CB$14+0.1),1,0)</f>
        <v>0</v>
      </c>
      <c r="CC80" s="148">
        <f>IF(AND('BLOC PM'!$K70&gt;synthèse!CC$14,'BLOC PM'!$K70&lt;synthèse!CC$14+0.1),1,0)</f>
        <v>0</v>
      </c>
      <c r="CD80" s="148">
        <f>IF(AND('BLOC PM'!$K70&gt;synthèse!CD$14,'BLOC PM'!$K70&lt;synthèse!CD$14+0.1),1,0)</f>
        <v>0</v>
      </c>
      <c r="CE80" s="148">
        <f>IF(AND('BLOC PM'!$K70&gt;synthèse!CE$14,'BLOC PM'!$K70&lt;synthèse!CE$14+0.1),1,0)</f>
        <v>0</v>
      </c>
      <c r="CF80" s="148">
        <f>IF(AND('BLOC PM'!$K70&gt;synthèse!CF$14,'BLOC PM'!$K70&lt;synthèse!CF$14+0.1),1,0)</f>
        <v>0</v>
      </c>
      <c r="CG80" s="148">
        <f>IF(AND('BLOC PM'!$K70&gt;synthèse!CG$14,'BLOC PM'!$K70&lt;synthèse!CG$14+0.1),1,0)</f>
        <v>0</v>
      </c>
      <c r="CH80" s="148">
        <f>IF(AND('BLOC PM'!$K70&gt;synthèse!CH$14,'BLOC PM'!$K70&lt;synthèse!CH$14+0.1),1,0)</f>
        <v>0</v>
      </c>
      <c r="CI80" s="148">
        <f>IF(AND('BLOC PM'!$K70&gt;synthèse!CI$14,'BLOC PM'!$K70&lt;synthèse!CI$14+0.1),1,0)</f>
        <v>0</v>
      </c>
      <c r="CJ80" s="148">
        <f>IF(AND('BLOC PM'!$K70&gt;synthèse!CJ$14,'BLOC PM'!$K70&lt;synthèse!CJ$14+0.1),1,0)</f>
        <v>0</v>
      </c>
      <c r="CK80" s="148">
        <f>IF(AND('BLOC PM'!$K70&gt;synthèse!CK$14,'BLOC PM'!$K70&lt;synthèse!CK$14+0.1),1,0)</f>
        <v>0</v>
      </c>
      <c r="CM80" s="2">
        <f t="shared" si="66"/>
        <v>0</v>
      </c>
      <c r="CN80" s="2">
        <f t="shared" si="67"/>
        <v>0</v>
      </c>
      <c r="CO80" s="2">
        <f t="shared" si="68"/>
        <v>0</v>
      </c>
      <c r="CP80" s="2">
        <f t="shared" si="69"/>
        <v>0</v>
      </c>
      <c r="CQ80" s="2">
        <f t="shared" si="70"/>
        <v>0</v>
      </c>
      <c r="CR80" s="2">
        <f t="shared" si="71"/>
        <v>0</v>
      </c>
      <c r="CS80" s="2">
        <f t="shared" si="72"/>
        <v>0</v>
      </c>
      <c r="CT80" s="2">
        <f t="shared" si="73"/>
        <v>0</v>
      </c>
      <c r="CU80" s="2">
        <f t="shared" si="74"/>
        <v>0</v>
      </c>
      <c r="CV80" s="2">
        <f t="shared" si="75"/>
        <v>0</v>
      </c>
      <c r="CW80" s="2">
        <f t="shared" si="76"/>
        <v>0</v>
      </c>
      <c r="CX80" s="2">
        <f t="shared" si="77"/>
        <v>0</v>
      </c>
      <c r="CY80" s="2">
        <f t="shared" si="78"/>
        <v>0</v>
      </c>
      <c r="CZ80" s="2">
        <f t="shared" si="79"/>
        <v>0</v>
      </c>
      <c r="DA80" s="2">
        <f t="shared" si="80"/>
        <v>0</v>
      </c>
      <c r="DB80" s="2">
        <f t="shared" si="81"/>
        <v>0</v>
      </c>
      <c r="DC80" s="2">
        <f t="shared" si="82"/>
        <v>0</v>
      </c>
      <c r="DD80" s="2">
        <f t="shared" si="83"/>
        <v>0</v>
      </c>
      <c r="DE80" s="2">
        <f t="shared" si="84"/>
        <v>0</v>
      </c>
      <c r="DF80" s="2">
        <f t="shared" si="85"/>
        <v>0</v>
      </c>
      <c r="DG80" s="2">
        <f t="shared" si="86"/>
        <v>0</v>
      </c>
      <c r="DH80" s="2">
        <f t="shared" si="87"/>
        <v>0</v>
      </c>
      <c r="DI80" s="2">
        <f t="shared" si="88"/>
        <v>0</v>
      </c>
      <c r="DJ80" s="2">
        <f t="shared" si="89"/>
        <v>0</v>
      </c>
      <c r="DK80" s="2">
        <f t="shared" si="90"/>
        <v>0</v>
      </c>
      <c r="DL80" s="2">
        <f t="shared" si="91"/>
        <v>0</v>
      </c>
      <c r="DM80" s="2">
        <f t="shared" si="92"/>
        <v>0</v>
      </c>
      <c r="DN80" s="2">
        <f t="shared" si="93"/>
        <v>0</v>
      </c>
      <c r="DO80" s="2">
        <f t="shared" si="94"/>
        <v>0</v>
      </c>
      <c r="DP80" s="2">
        <f t="shared" si="95"/>
        <v>0</v>
      </c>
      <c r="DQ80" s="2">
        <f t="shared" si="96"/>
        <v>0</v>
      </c>
      <c r="DR80" s="2">
        <f t="shared" si="97"/>
        <v>0</v>
      </c>
      <c r="DS80" s="2">
        <f t="shared" si="98"/>
        <v>0</v>
      </c>
      <c r="DT80" s="2">
        <f t="shared" si="99"/>
        <v>0</v>
      </c>
      <c r="DU80" s="2">
        <f t="shared" si="100"/>
        <v>0</v>
      </c>
      <c r="DV80" s="2">
        <f t="shared" si="101"/>
        <v>0</v>
      </c>
      <c r="DW80" s="2">
        <f t="shared" si="102"/>
        <v>0</v>
      </c>
      <c r="DX80" s="2">
        <f t="shared" si="103"/>
        <v>0</v>
      </c>
      <c r="DY80" s="2">
        <f t="shared" si="104"/>
        <v>0</v>
      </c>
      <c r="DZ80" s="2">
        <f t="shared" si="105"/>
        <v>0</v>
      </c>
      <c r="EA80" s="2">
        <f t="shared" si="106"/>
        <v>0</v>
      </c>
      <c r="EB80" s="2">
        <f t="shared" si="107"/>
        <v>0</v>
      </c>
      <c r="EC80" s="2">
        <f t="shared" si="108"/>
        <v>0</v>
      </c>
      <c r="ED80" s="2">
        <f t="shared" si="109"/>
        <v>0</v>
      </c>
      <c r="EE80" s="2">
        <f t="shared" si="110"/>
        <v>0</v>
      </c>
      <c r="EF80" s="2">
        <f t="shared" si="111"/>
        <v>0</v>
      </c>
      <c r="EG80" s="2">
        <f t="shared" si="112"/>
        <v>0</v>
      </c>
      <c r="EH80" s="2">
        <f t="shared" si="122"/>
        <v>0</v>
      </c>
      <c r="EI80" s="2">
        <f t="shared" si="121"/>
        <v>0</v>
      </c>
      <c r="EJ80" s="2">
        <f t="shared" si="121"/>
        <v>0</v>
      </c>
      <c r="EK80" s="2">
        <f t="shared" si="121"/>
        <v>0</v>
      </c>
      <c r="EL80" s="2">
        <f t="shared" si="121"/>
        <v>0</v>
      </c>
      <c r="EM80" s="2">
        <f t="shared" si="121"/>
        <v>0</v>
      </c>
      <c r="EN80" s="2">
        <f t="shared" si="121"/>
        <v>0</v>
      </c>
      <c r="EO80" s="2">
        <f t="shared" si="121"/>
        <v>0</v>
      </c>
      <c r="EP80" s="2">
        <f t="shared" si="121"/>
        <v>0</v>
      </c>
    </row>
    <row r="81" spans="1:146" ht="16.5" x14ac:dyDescent="0.25">
      <c r="A81" s="294" t="s">
        <v>76</v>
      </c>
      <c r="B81" s="229" t="s">
        <v>5</v>
      </c>
      <c r="C81" s="229" t="s">
        <v>158</v>
      </c>
      <c r="D81" s="229" t="s">
        <v>140</v>
      </c>
      <c r="E81" s="229" t="s">
        <v>164</v>
      </c>
      <c r="F81" s="229" t="s">
        <v>159</v>
      </c>
      <c r="G81" s="7"/>
      <c r="H81" s="229" t="s">
        <v>145</v>
      </c>
      <c r="L81" s="66"/>
      <c r="M81" s="9" t="str">
        <f>IF('BLOC PM'!A71&lt;&gt;"",'BLOC PM'!A71,"")</f>
        <v/>
      </c>
      <c r="N81" s="9">
        <f>IF(AND('BLOC PM'!A71&lt;&gt;"",'BLOC PM'!N71&lt;&gt;"*Non mis en vente"),1,0)</f>
        <v>0</v>
      </c>
      <c r="O81" s="9">
        <f>IF(OR('BLOC PM'!E71="CR",'BLOC PM'!E71="CE"),1,0)</f>
        <v>0</v>
      </c>
      <c r="P81" s="9">
        <f>IF(AND('BLOC PM'!N71&lt;&gt;"*RETIRE",'BLOC PM'!N71&lt;&gt;"*PAS D'OFFRE",'BLOC PM'!N71&lt;&gt;""),1,0)</f>
        <v>0</v>
      </c>
      <c r="Q81" s="10">
        <f>'BLOC PM'!I71</f>
        <v>0</v>
      </c>
      <c r="R81" s="10">
        <f t="shared" si="117"/>
        <v>0</v>
      </c>
      <c r="S81" s="10">
        <f>'BLOC PM'!L71</f>
        <v>0</v>
      </c>
      <c r="T81" s="10">
        <f t="shared" si="118"/>
        <v>0</v>
      </c>
      <c r="U81" s="10">
        <f>'BLOC PM'!O71</f>
        <v>0</v>
      </c>
      <c r="V81" s="10">
        <f t="shared" si="119"/>
        <v>0</v>
      </c>
      <c r="W81" s="10">
        <f>'BLOC PM'!B71</f>
        <v>0</v>
      </c>
      <c r="X81" s="7"/>
      <c r="Y81" s="2">
        <f>+'UP PM'!A72</f>
        <v>0</v>
      </c>
      <c r="Z81" s="2">
        <f>IF(AND('UP PM'!A72&lt;&gt;"",'UP PM'!N72&lt;&gt;"*Non mis en vente"),1,0)</f>
        <v>0</v>
      </c>
      <c r="AA81" s="2">
        <f>IF(AND('UP PM'!N72&lt;&gt;"*RETIRE",'UP PM'!N72&lt;&gt;"*PAS D'OFFRE",'UP PM'!N72&lt;&gt;""),1,0)</f>
        <v>0</v>
      </c>
      <c r="AB81" s="10">
        <f>+'UP PM'!G72</f>
        <v>0</v>
      </c>
      <c r="AC81" s="2">
        <f t="shared" si="130"/>
        <v>0</v>
      </c>
      <c r="AD81" s="2">
        <f>'UP PM'!B72</f>
        <v>0</v>
      </c>
      <c r="AE81" s="7"/>
      <c r="AF81" s="154"/>
      <c r="AG81" s="9" t="str">
        <f>IF('BLOC PM'!A71&lt;&gt;"",'BLOC PM'!A71,"")</f>
        <v/>
      </c>
      <c r="AH81" s="148">
        <f>IF(AND('BLOC PM'!$K71&gt;synthèse!AH$14,'BLOC PM'!$K71&lt;synthèse!AH$14+0.1),1,0)</f>
        <v>0</v>
      </c>
      <c r="AI81" s="148">
        <f>IF(AND('BLOC PM'!$K71&gt;synthèse!AI$14,'BLOC PM'!$K71&lt;synthèse!AI$14+0.1),1,0)</f>
        <v>0</v>
      </c>
      <c r="AJ81" s="148">
        <f>IF(AND('BLOC PM'!$K71&gt;synthèse!AJ$14,'BLOC PM'!$K71&lt;synthèse!AJ$14+0.1),1,0)</f>
        <v>0</v>
      </c>
      <c r="AK81" s="148">
        <f>IF(AND('BLOC PM'!$K71&gt;synthèse!AK$14,'BLOC PM'!$K71&lt;synthèse!AK$14+0.1),1,0)</f>
        <v>0</v>
      </c>
      <c r="AL81" s="148">
        <f>IF(AND('BLOC PM'!$K71&gt;synthèse!AL$14,'BLOC PM'!$K71&lt;synthèse!AL$14+0.1),1,0)</f>
        <v>0</v>
      </c>
      <c r="AM81" s="148">
        <f>IF(AND('BLOC PM'!$K71&gt;synthèse!AM$14,'BLOC PM'!$K71&lt;synthèse!AM$14+0.1),1,0)</f>
        <v>0</v>
      </c>
      <c r="AN81" s="148">
        <f>IF(AND('BLOC PM'!$K71&gt;synthèse!AN$14,'BLOC PM'!$K71&lt;synthèse!AN$14+0.1),1,0)</f>
        <v>0</v>
      </c>
      <c r="AO81" s="148">
        <f>IF(AND('BLOC PM'!$K71&gt;synthèse!AO$14,'BLOC PM'!$K71&lt;synthèse!AO$14+0.1),1,0)</f>
        <v>0</v>
      </c>
      <c r="AP81" s="148">
        <f>IF(AND('BLOC PM'!$K71&gt;synthèse!AP$14,'BLOC PM'!$K71&lt;synthèse!AP$14+0.1),1,0)</f>
        <v>0</v>
      </c>
      <c r="AQ81" s="148">
        <f>IF(AND('BLOC PM'!$K71&gt;synthèse!AQ$14,'BLOC PM'!$K71&lt;synthèse!AQ$14+0.1),1,0)</f>
        <v>0</v>
      </c>
      <c r="AR81" s="148">
        <f>IF(AND('BLOC PM'!$K71&gt;synthèse!AR$14,'BLOC PM'!$K71&lt;synthèse!AR$14+0.1),1,0)</f>
        <v>0</v>
      </c>
      <c r="AS81" s="148">
        <f>IF(AND('BLOC PM'!$K71&gt;synthèse!AS$14,'BLOC PM'!$K71&lt;synthèse!AS$14+0.1),1,0)</f>
        <v>0</v>
      </c>
      <c r="AT81" s="148">
        <f>IF(AND('BLOC PM'!$K71&gt;synthèse!AT$14,'BLOC PM'!$K71&lt;synthèse!AT$14+0.1),1,0)</f>
        <v>0</v>
      </c>
      <c r="AU81" s="148">
        <f>IF(AND('BLOC PM'!$K71&gt;synthèse!AU$14,'BLOC PM'!$K71&lt;synthèse!AU$14+0.1),1,0)</f>
        <v>0</v>
      </c>
      <c r="AV81" s="148">
        <f>IF(AND('BLOC PM'!$K71&gt;synthèse!AV$14,'BLOC PM'!$K71&lt;synthèse!AV$14+0.1),1,0)</f>
        <v>0</v>
      </c>
      <c r="AW81" s="148">
        <f>IF(AND('BLOC PM'!$K71&gt;synthèse!AW$14,'BLOC PM'!$K71&lt;synthèse!AW$14+0.1),1,0)</f>
        <v>0</v>
      </c>
      <c r="AX81" s="148">
        <f>IF(AND('BLOC PM'!$K71&gt;synthèse!AX$14,'BLOC PM'!$K71&lt;synthèse!AX$14+0.1),1,0)</f>
        <v>0</v>
      </c>
      <c r="AY81" s="148">
        <f>IF(AND('BLOC PM'!$K71&gt;synthèse!AY$14,'BLOC PM'!$K71&lt;synthèse!AY$14+0.1),1,0)</f>
        <v>0</v>
      </c>
      <c r="AZ81" s="148">
        <f>IF(AND('BLOC PM'!$K71&gt;synthèse!AZ$14,'BLOC PM'!$K71&lt;synthèse!AZ$14+0.1),1,0)</f>
        <v>0</v>
      </c>
      <c r="BA81" s="148">
        <f>IF(AND('BLOC PM'!$K71&gt;synthèse!BA$14,'BLOC PM'!$K71&lt;synthèse!BA$14+0.1),1,0)</f>
        <v>0</v>
      </c>
      <c r="BB81" s="148">
        <f>IF(AND('BLOC PM'!$K71&gt;synthèse!BB$14,'BLOC PM'!$K71&lt;synthèse!BB$14+0.1),1,0)</f>
        <v>0</v>
      </c>
      <c r="BC81" s="148">
        <f>IF(AND('BLOC PM'!$K71&gt;synthèse!BC$14,'BLOC PM'!$K71&lt;synthèse!BC$14+0.1),1,0)</f>
        <v>0</v>
      </c>
      <c r="BD81" s="148">
        <f>IF(AND('BLOC PM'!$K71&gt;synthèse!BD$14,'BLOC PM'!$K71&lt;synthèse!BD$14+0.1),1,0)</f>
        <v>0</v>
      </c>
      <c r="BE81" s="148">
        <f>IF(AND('BLOC PM'!$K71&gt;synthèse!BE$14,'BLOC PM'!$K71&lt;synthèse!BE$14+0.1),1,0)</f>
        <v>0</v>
      </c>
      <c r="BF81" s="148">
        <f>IF(AND('BLOC PM'!$K71&gt;synthèse!BF$14,'BLOC PM'!$K71&lt;synthèse!BF$14+0.1),1,0)</f>
        <v>0</v>
      </c>
      <c r="BG81" s="148">
        <f>IF(AND('BLOC PM'!$K71&gt;synthèse!BG$14,'BLOC PM'!$K71&lt;synthèse!BG$14+0.1),1,0)</f>
        <v>0</v>
      </c>
      <c r="BH81" s="148">
        <f>IF(AND('BLOC PM'!$K71&gt;synthèse!BH$14,'BLOC PM'!$K71&lt;synthèse!BH$14+0.1),1,0)</f>
        <v>0</v>
      </c>
      <c r="BI81" s="148">
        <f>IF(AND('BLOC PM'!$K71&gt;synthèse!BI$14,'BLOC PM'!$K71&lt;synthèse!BI$14+0.1),1,0)</f>
        <v>0</v>
      </c>
      <c r="BJ81" s="148">
        <f>IF(AND('BLOC PM'!$K71&gt;synthèse!BJ$14,'BLOC PM'!$K71&lt;synthèse!BJ$14+0.1),1,0)</f>
        <v>0</v>
      </c>
      <c r="BK81" s="148">
        <f>IF(AND('BLOC PM'!$K71&gt;synthèse!BK$14,'BLOC PM'!$K71&lt;synthèse!BK$14+0.1),1,0)</f>
        <v>0</v>
      </c>
      <c r="BL81" s="148">
        <f>IF(AND('BLOC PM'!$K71&gt;synthèse!BL$14,'BLOC PM'!$K71&lt;synthèse!BL$14+0.1),1,0)</f>
        <v>0</v>
      </c>
      <c r="BM81" s="148">
        <f>IF(AND('BLOC PM'!$K71&gt;synthèse!BM$14,'BLOC PM'!$K71&lt;synthèse!BM$14+0.1),1,0)</f>
        <v>0</v>
      </c>
      <c r="BN81" s="148">
        <f>IF(AND('BLOC PM'!$K71&gt;synthèse!BN$14,'BLOC PM'!$K71&lt;synthèse!BN$14+0.1),1,0)</f>
        <v>0</v>
      </c>
      <c r="BO81" s="148">
        <f>IF(AND('BLOC PM'!$K71&gt;synthèse!BO$14,'BLOC PM'!$K71&lt;synthèse!BO$14+0.1),1,0)</f>
        <v>0</v>
      </c>
      <c r="BP81" s="148">
        <f>IF(AND('BLOC PM'!$K71&gt;synthèse!BP$14,'BLOC PM'!$K71&lt;synthèse!BP$14+0.1),1,0)</f>
        <v>0</v>
      </c>
      <c r="BQ81" s="148">
        <f>IF(AND('BLOC PM'!$K71&gt;synthèse!BQ$14,'BLOC PM'!$K71&lt;synthèse!BQ$14+0.1),1,0)</f>
        <v>0</v>
      </c>
      <c r="BR81" s="148">
        <f>IF(AND('BLOC PM'!$K71&gt;synthèse!BR$14,'BLOC PM'!$K71&lt;synthèse!BR$14+0.1),1,0)</f>
        <v>0</v>
      </c>
      <c r="BS81" s="148">
        <f>IF(AND('BLOC PM'!$K71&gt;synthèse!BS$14,'BLOC PM'!$K71&lt;synthèse!BS$14+0.1),1,0)</f>
        <v>0</v>
      </c>
      <c r="BT81" s="148">
        <f>IF(AND('BLOC PM'!$K71&gt;synthèse!BT$14,'BLOC PM'!$K71&lt;synthèse!BT$14+0.1),1,0)</f>
        <v>0</v>
      </c>
      <c r="BU81" s="148">
        <f>IF(AND('BLOC PM'!$K71&gt;synthèse!BU$14,'BLOC PM'!$K71&lt;synthèse!BU$14+0.1),1,0)</f>
        <v>0</v>
      </c>
      <c r="BV81" s="148">
        <f>IF(AND('BLOC PM'!$K71&gt;synthèse!BV$14,'BLOC PM'!$K71&lt;synthèse!BV$14+0.1),1,0)</f>
        <v>0</v>
      </c>
      <c r="BW81" s="148">
        <f>IF(AND('BLOC PM'!$K71&gt;synthèse!BW$14,'BLOC PM'!$K71&lt;synthèse!BW$14+0.1),1,0)</f>
        <v>0</v>
      </c>
      <c r="BX81" s="148">
        <f>IF(AND('BLOC PM'!$K71&gt;synthèse!BX$14,'BLOC PM'!$K71&lt;synthèse!BX$14+0.1),1,0)</f>
        <v>0</v>
      </c>
      <c r="BY81" s="148">
        <f>IF(AND('BLOC PM'!$K71&gt;synthèse!BY$14,'BLOC PM'!$K71&lt;synthèse!BY$14+0.1),1,0)</f>
        <v>0</v>
      </c>
      <c r="BZ81" s="148">
        <f>IF(AND('BLOC PM'!$K71&gt;synthèse!BZ$14,'BLOC PM'!$K71&lt;synthèse!BZ$14+0.1),1,0)</f>
        <v>0</v>
      </c>
      <c r="CA81" s="148">
        <f>IF(AND('BLOC PM'!$K71&gt;synthèse!CA$14,'BLOC PM'!$K71&lt;synthèse!CA$14+0.1),1,0)</f>
        <v>0</v>
      </c>
      <c r="CB81" s="148">
        <f>IF(AND('BLOC PM'!$K71&gt;synthèse!CB$14,'BLOC PM'!$K71&lt;synthèse!CB$14+0.1),1,0)</f>
        <v>0</v>
      </c>
      <c r="CC81" s="148">
        <f>IF(AND('BLOC PM'!$K71&gt;synthèse!CC$14,'BLOC PM'!$K71&lt;synthèse!CC$14+0.1),1,0)</f>
        <v>0</v>
      </c>
      <c r="CD81" s="148">
        <f>IF(AND('BLOC PM'!$K71&gt;synthèse!CD$14,'BLOC PM'!$K71&lt;synthèse!CD$14+0.1),1,0)</f>
        <v>0</v>
      </c>
      <c r="CE81" s="148">
        <f>IF(AND('BLOC PM'!$K71&gt;synthèse!CE$14,'BLOC PM'!$K71&lt;synthèse!CE$14+0.1),1,0)</f>
        <v>0</v>
      </c>
      <c r="CF81" s="148">
        <f>IF(AND('BLOC PM'!$K71&gt;synthèse!CF$14,'BLOC PM'!$K71&lt;synthèse!CF$14+0.1),1,0)</f>
        <v>0</v>
      </c>
      <c r="CG81" s="148">
        <f>IF(AND('BLOC PM'!$K71&gt;synthèse!CG$14,'BLOC PM'!$K71&lt;synthèse!CG$14+0.1),1,0)</f>
        <v>0</v>
      </c>
      <c r="CH81" s="148">
        <f>IF(AND('BLOC PM'!$K71&gt;synthèse!CH$14,'BLOC PM'!$K71&lt;synthèse!CH$14+0.1),1,0)</f>
        <v>0</v>
      </c>
      <c r="CI81" s="148">
        <f>IF(AND('BLOC PM'!$K71&gt;synthèse!CI$14,'BLOC PM'!$K71&lt;synthèse!CI$14+0.1),1,0)</f>
        <v>0</v>
      </c>
      <c r="CJ81" s="148">
        <f>IF(AND('BLOC PM'!$K71&gt;synthèse!CJ$14,'BLOC PM'!$K71&lt;synthèse!CJ$14+0.1),1,0)</f>
        <v>0</v>
      </c>
      <c r="CK81" s="148">
        <f>IF(AND('BLOC PM'!$K71&gt;synthèse!CK$14,'BLOC PM'!$K71&lt;synthèse!CK$14+0.1),1,0)</f>
        <v>0</v>
      </c>
      <c r="CM81" s="2">
        <f t="shared" si="66"/>
        <v>0</v>
      </c>
      <c r="CN81" s="2">
        <f t="shared" si="67"/>
        <v>0</v>
      </c>
      <c r="CO81" s="2">
        <f t="shared" si="68"/>
        <v>0</v>
      </c>
      <c r="CP81" s="2">
        <f t="shared" si="69"/>
        <v>0</v>
      </c>
      <c r="CQ81" s="2">
        <f t="shared" si="70"/>
        <v>0</v>
      </c>
      <c r="CR81" s="2">
        <f t="shared" si="71"/>
        <v>0</v>
      </c>
      <c r="CS81" s="2">
        <f t="shared" si="72"/>
        <v>0</v>
      </c>
      <c r="CT81" s="2">
        <f t="shared" si="73"/>
        <v>0</v>
      </c>
      <c r="CU81" s="2">
        <f t="shared" si="74"/>
        <v>0</v>
      </c>
      <c r="CV81" s="2">
        <f t="shared" si="75"/>
        <v>0</v>
      </c>
      <c r="CW81" s="2">
        <f t="shared" si="76"/>
        <v>0</v>
      </c>
      <c r="CX81" s="2">
        <f t="shared" si="77"/>
        <v>0</v>
      </c>
      <c r="CY81" s="2">
        <f t="shared" si="78"/>
        <v>0</v>
      </c>
      <c r="CZ81" s="2">
        <f t="shared" si="79"/>
        <v>0</v>
      </c>
      <c r="DA81" s="2">
        <f t="shared" si="80"/>
        <v>0</v>
      </c>
      <c r="DB81" s="2">
        <f t="shared" si="81"/>
        <v>0</v>
      </c>
      <c r="DC81" s="2">
        <f t="shared" si="82"/>
        <v>0</v>
      </c>
      <c r="DD81" s="2">
        <f t="shared" si="83"/>
        <v>0</v>
      </c>
      <c r="DE81" s="2">
        <f t="shared" si="84"/>
        <v>0</v>
      </c>
      <c r="DF81" s="2">
        <f t="shared" si="85"/>
        <v>0</v>
      </c>
      <c r="DG81" s="2">
        <f t="shared" si="86"/>
        <v>0</v>
      </c>
      <c r="DH81" s="2">
        <f t="shared" si="87"/>
        <v>0</v>
      </c>
      <c r="DI81" s="2">
        <f t="shared" si="88"/>
        <v>0</v>
      </c>
      <c r="DJ81" s="2">
        <f t="shared" si="89"/>
        <v>0</v>
      </c>
      <c r="DK81" s="2">
        <f t="shared" si="90"/>
        <v>0</v>
      </c>
      <c r="DL81" s="2">
        <f t="shared" si="91"/>
        <v>0</v>
      </c>
      <c r="DM81" s="2">
        <f t="shared" si="92"/>
        <v>0</v>
      </c>
      <c r="DN81" s="2">
        <f t="shared" si="93"/>
        <v>0</v>
      </c>
      <c r="DO81" s="2">
        <f t="shared" si="94"/>
        <v>0</v>
      </c>
      <c r="DP81" s="2">
        <f t="shared" si="95"/>
        <v>0</v>
      </c>
      <c r="DQ81" s="2">
        <f t="shared" si="96"/>
        <v>0</v>
      </c>
      <c r="DR81" s="2">
        <f t="shared" si="97"/>
        <v>0</v>
      </c>
      <c r="DS81" s="2">
        <f t="shared" si="98"/>
        <v>0</v>
      </c>
      <c r="DT81" s="2">
        <f t="shared" si="99"/>
        <v>0</v>
      </c>
      <c r="DU81" s="2">
        <f t="shared" si="100"/>
        <v>0</v>
      </c>
      <c r="DV81" s="2">
        <f t="shared" si="101"/>
        <v>0</v>
      </c>
      <c r="DW81" s="2">
        <f t="shared" si="102"/>
        <v>0</v>
      </c>
      <c r="DX81" s="2">
        <f t="shared" si="103"/>
        <v>0</v>
      </c>
      <c r="DY81" s="2">
        <f t="shared" si="104"/>
        <v>0</v>
      </c>
      <c r="DZ81" s="2">
        <f t="shared" si="105"/>
        <v>0</v>
      </c>
      <c r="EA81" s="2">
        <f t="shared" si="106"/>
        <v>0</v>
      </c>
      <c r="EB81" s="2">
        <f t="shared" si="107"/>
        <v>0</v>
      </c>
      <c r="EC81" s="2">
        <f t="shared" si="108"/>
        <v>0</v>
      </c>
      <c r="ED81" s="2">
        <f t="shared" si="109"/>
        <v>0</v>
      </c>
      <c r="EE81" s="2">
        <f t="shared" si="110"/>
        <v>0</v>
      </c>
      <c r="EF81" s="2">
        <f t="shared" si="111"/>
        <v>0</v>
      </c>
      <c r="EG81" s="2">
        <f t="shared" si="112"/>
        <v>0</v>
      </c>
      <c r="EH81" s="2">
        <f t="shared" si="122"/>
        <v>0</v>
      </c>
      <c r="EI81" s="2">
        <f t="shared" si="121"/>
        <v>0</v>
      </c>
      <c r="EJ81" s="2">
        <f t="shared" si="121"/>
        <v>0</v>
      </c>
      <c r="EK81" s="2">
        <f t="shared" si="121"/>
        <v>0</v>
      </c>
      <c r="EL81" s="2">
        <f t="shared" si="121"/>
        <v>0</v>
      </c>
      <c r="EM81" s="2">
        <f t="shared" si="121"/>
        <v>0</v>
      </c>
      <c r="EN81" s="2">
        <f t="shared" si="121"/>
        <v>0</v>
      </c>
      <c r="EO81" s="2">
        <f t="shared" si="121"/>
        <v>0</v>
      </c>
      <c r="EP81" s="2">
        <f t="shared" si="121"/>
        <v>0</v>
      </c>
    </row>
    <row r="82" spans="1:146" ht="15" x14ac:dyDescent="0.2">
      <c r="A82" s="305" t="s">
        <v>166</v>
      </c>
      <c r="B82" s="244">
        <f>SUMIF('BLOC PM'!$N$6:$N$221,A82,'BLOC PM'!$I$6:$I$221)</f>
        <v>5399</v>
      </c>
      <c r="C82" s="245">
        <f>+COUNTIF('BLOC PM'!$N$6:$N$221,A82)</f>
        <v>3</v>
      </c>
      <c r="D82" s="246">
        <f>+SUMIF('BLOC PM'!$N$6:$N$221,A82,'BLOC PM'!$K$6:$K$221)/C82</f>
        <v>1.7934113794893249</v>
      </c>
      <c r="E82" s="245">
        <f>+COUNTIF('UP PM'!$N$6:$N$4935,A82)</f>
        <v>1</v>
      </c>
      <c r="F82" s="244">
        <f>+SUMIF('UP PM'!$N$6:$N$4935,A82,'UP PM'!$G$6:$G$4935)</f>
        <v>300</v>
      </c>
      <c r="G82" s="123"/>
      <c r="H82" s="248">
        <f>SUMIF('BLOC PM'!$N$6:$N$207,A82,'BLOC PM'!$L$6:$L$207)+SUMIF('UP PM'!$N$6:$N$118,A82,'UP PM'!$S$6:$S$118)</f>
        <v>334600</v>
      </c>
      <c r="I82" s="119" t="e">
        <f>+SUMIF('[4]UP PM'!$I$6:$I$4874,A82,'[4]UP PM'!$H$6:$H$4874)</f>
        <v>#VALUE!</v>
      </c>
      <c r="L82" s="66"/>
      <c r="M82" s="9" t="str">
        <f>IF('BLOC PM'!A72&lt;&gt;"",'BLOC PM'!A72,"")</f>
        <v/>
      </c>
      <c r="N82" s="9">
        <f>IF(AND('BLOC PM'!A72&lt;&gt;"",'BLOC PM'!N72&lt;&gt;"*Non mis en vente"),1,0)</f>
        <v>0</v>
      </c>
      <c r="O82" s="9">
        <f>IF(OR('BLOC PM'!E72="CR",'BLOC PM'!E72="CE"),1,0)</f>
        <v>0</v>
      </c>
      <c r="P82" s="9">
        <f>IF(AND('BLOC PM'!N72&lt;&gt;"*RETIRE",'BLOC PM'!N72&lt;&gt;"*PAS D'OFFRE",'BLOC PM'!N72&lt;&gt;""),1,0)</f>
        <v>0</v>
      </c>
      <c r="Q82" s="10">
        <f>'BLOC PM'!I72</f>
        <v>0</v>
      </c>
      <c r="R82" s="10">
        <f t="shared" si="117"/>
        <v>0</v>
      </c>
      <c r="S82" s="10">
        <f>'BLOC PM'!L72</f>
        <v>0</v>
      </c>
      <c r="T82" s="10">
        <f t="shared" si="118"/>
        <v>0</v>
      </c>
      <c r="U82" s="10">
        <f>'BLOC PM'!O72</f>
        <v>0</v>
      </c>
      <c r="V82" s="10">
        <f t="shared" si="119"/>
        <v>0</v>
      </c>
      <c r="W82" s="10">
        <f>'BLOC PM'!B72</f>
        <v>0</v>
      </c>
      <c r="X82" s="7"/>
      <c r="Y82" s="2">
        <f>+'UP PM'!A73</f>
        <v>0</v>
      </c>
      <c r="Z82" s="2">
        <f>IF(AND('UP PM'!A73&lt;&gt;"",'UP PM'!N73&lt;&gt;"*Non mis en vente"),1,0)</f>
        <v>0</v>
      </c>
      <c r="AA82" s="2">
        <f>IF(AND('UP PM'!N73&lt;&gt;"*RETIRE",'UP PM'!N73&lt;&gt;"*PAS D'OFFRE",'UP PM'!N73&lt;&gt;""),1,0)</f>
        <v>0</v>
      </c>
      <c r="AB82" s="10">
        <f>+'UP PM'!G73</f>
        <v>0</v>
      </c>
      <c r="AC82" s="2">
        <f t="shared" si="130"/>
        <v>0</v>
      </c>
      <c r="AD82" s="2">
        <f>'UP PM'!B73</f>
        <v>0</v>
      </c>
      <c r="AE82" s="7"/>
      <c r="AF82" s="154"/>
      <c r="AG82" s="9" t="str">
        <f>IF('BLOC PM'!A72&lt;&gt;"",'BLOC PM'!A72,"")</f>
        <v/>
      </c>
      <c r="AH82" s="148">
        <f>IF(AND('BLOC PM'!$K72&gt;synthèse!AH$14,'BLOC PM'!$K72&lt;synthèse!AH$14+0.1),1,0)</f>
        <v>0</v>
      </c>
      <c r="AI82" s="148">
        <f>IF(AND('BLOC PM'!$K72&gt;synthèse!AI$14,'BLOC PM'!$K72&lt;synthèse!AI$14+0.1),1,0)</f>
        <v>0</v>
      </c>
      <c r="AJ82" s="148">
        <f>IF(AND('BLOC PM'!$K72&gt;synthèse!AJ$14,'BLOC PM'!$K72&lt;synthèse!AJ$14+0.1),1,0)</f>
        <v>0</v>
      </c>
      <c r="AK82" s="148">
        <f>IF(AND('BLOC PM'!$K72&gt;synthèse!AK$14,'BLOC PM'!$K72&lt;synthèse!AK$14+0.1),1,0)</f>
        <v>0</v>
      </c>
      <c r="AL82" s="148">
        <f>IF(AND('BLOC PM'!$K72&gt;synthèse!AL$14,'BLOC PM'!$K72&lt;synthèse!AL$14+0.1),1,0)</f>
        <v>0</v>
      </c>
      <c r="AM82" s="148">
        <f>IF(AND('BLOC PM'!$K72&gt;synthèse!AM$14,'BLOC PM'!$K72&lt;synthèse!AM$14+0.1),1,0)</f>
        <v>0</v>
      </c>
      <c r="AN82" s="148">
        <f>IF(AND('BLOC PM'!$K72&gt;synthèse!AN$14,'BLOC PM'!$K72&lt;synthèse!AN$14+0.1),1,0)</f>
        <v>0</v>
      </c>
      <c r="AO82" s="148">
        <f>IF(AND('BLOC PM'!$K72&gt;synthèse!AO$14,'BLOC PM'!$K72&lt;synthèse!AO$14+0.1),1,0)</f>
        <v>0</v>
      </c>
      <c r="AP82" s="148">
        <f>IF(AND('BLOC PM'!$K72&gt;synthèse!AP$14,'BLOC PM'!$K72&lt;synthèse!AP$14+0.1),1,0)</f>
        <v>0</v>
      </c>
      <c r="AQ82" s="148">
        <f>IF(AND('BLOC PM'!$K72&gt;synthèse!AQ$14,'BLOC PM'!$K72&lt;synthèse!AQ$14+0.1),1,0)</f>
        <v>0</v>
      </c>
      <c r="AR82" s="148">
        <f>IF(AND('BLOC PM'!$K72&gt;synthèse!AR$14,'BLOC PM'!$K72&lt;synthèse!AR$14+0.1),1,0)</f>
        <v>0</v>
      </c>
      <c r="AS82" s="148">
        <f>IF(AND('BLOC PM'!$K72&gt;synthèse!AS$14,'BLOC PM'!$K72&lt;synthèse!AS$14+0.1),1,0)</f>
        <v>0</v>
      </c>
      <c r="AT82" s="148">
        <f>IF(AND('BLOC PM'!$K72&gt;synthèse!AT$14,'BLOC PM'!$K72&lt;synthèse!AT$14+0.1),1,0)</f>
        <v>0</v>
      </c>
      <c r="AU82" s="148">
        <f>IF(AND('BLOC PM'!$K72&gt;synthèse!AU$14,'BLOC PM'!$K72&lt;synthèse!AU$14+0.1),1,0)</f>
        <v>0</v>
      </c>
      <c r="AV82" s="148">
        <f>IF(AND('BLOC PM'!$K72&gt;synthèse!AV$14,'BLOC PM'!$K72&lt;synthèse!AV$14+0.1),1,0)</f>
        <v>0</v>
      </c>
      <c r="AW82" s="148">
        <f>IF(AND('BLOC PM'!$K72&gt;synthèse!AW$14,'BLOC PM'!$K72&lt;synthèse!AW$14+0.1),1,0)</f>
        <v>0</v>
      </c>
      <c r="AX82" s="148">
        <f>IF(AND('BLOC PM'!$K72&gt;synthèse!AX$14,'BLOC PM'!$K72&lt;synthèse!AX$14+0.1),1,0)</f>
        <v>0</v>
      </c>
      <c r="AY82" s="148">
        <f>IF(AND('BLOC PM'!$K72&gt;synthèse!AY$14,'BLOC PM'!$K72&lt;synthèse!AY$14+0.1),1,0)</f>
        <v>0</v>
      </c>
      <c r="AZ82" s="148">
        <f>IF(AND('BLOC PM'!$K72&gt;synthèse!AZ$14,'BLOC PM'!$K72&lt;synthèse!AZ$14+0.1),1,0)</f>
        <v>0</v>
      </c>
      <c r="BA82" s="148">
        <f>IF(AND('BLOC PM'!$K72&gt;synthèse!BA$14,'BLOC PM'!$K72&lt;synthèse!BA$14+0.1),1,0)</f>
        <v>0</v>
      </c>
      <c r="BB82" s="148">
        <f>IF(AND('BLOC PM'!$K72&gt;synthèse!BB$14,'BLOC PM'!$K72&lt;synthèse!BB$14+0.1),1,0)</f>
        <v>0</v>
      </c>
      <c r="BC82" s="148">
        <f>IF(AND('BLOC PM'!$K72&gt;synthèse!BC$14,'BLOC PM'!$K72&lt;synthèse!BC$14+0.1),1,0)</f>
        <v>0</v>
      </c>
      <c r="BD82" s="148">
        <f>IF(AND('BLOC PM'!$K72&gt;synthèse!BD$14,'BLOC PM'!$K72&lt;synthèse!BD$14+0.1),1,0)</f>
        <v>0</v>
      </c>
      <c r="BE82" s="148">
        <f>IF(AND('BLOC PM'!$K72&gt;synthèse!BE$14,'BLOC PM'!$K72&lt;synthèse!BE$14+0.1),1,0)</f>
        <v>0</v>
      </c>
      <c r="BF82" s="148">
        <f>IF(AND('BLOC PM'!$K72&gt;synthèse!BF$14,'BLOC PM'!$K72&lt;synthèse!BF$14+0.1),1,0)</f>
        <v>0</v>
      </c>
      <c r="BG82" s="148">
        <f>IF(AND('BLOC PM'!$K72&gt;synthèse!BG$14,'BLOC PM'!$K72&lt;synthèse!BG$14+0.1),1,0)</f>
        <v>0</v>
      </c>
      <c r="BH82" s="148">
        <f>IF(AND('BLOC PM'!$K72&gt;synthèse!BH$14,'BLOC PM'!$K72&lt;synthèse!BH$14+0.1),1,0)</f>
        <v>0</v>
      </c>
      <c r="BI82" s="148">
        <f>IF(AND('BLOC PM'!$K72&gt;synthèse!BI$14,'BLOC PM'!$K72&lt;synthèse!BI$14+0.1),1,0)</f>
        <v>0</v>
      </c>
      <c r="BJ82" s="148">
        <f>IF(AND('BLOC PM'!$K72&gt;synthèse!BJ$14,'BLOC PM'!$K72&lt;synthèse!BJ$14+0.1),1,0)</f>
        <v>0</v>
      </c>
      <c r="BK82" s="148">
        <f>IF(AND('BLOC PM'!$K72&gt;synthèse!BK$14,'BLOC PM'!$K72&lt;synthèse!BK$14+0.1),1,0)</f>
        <v>0</v>
      </c>
      <c r="BL82" s="148">
        <f>IF(AND('BLOC PM'!$K72&gt;synthèse!BL$14,'BLOC PM'!$K72&lt;synthèse!BL$14+0.1),1,0)</f>
        <v>0</v>
      </c>
      <c r="BM82" s="148">
        <f>IF(AND('BLOC PM'!$K72&gt;synthèse!BM$14,'BLOC PM'!$K72&lt;synthèse!BM$14+0.1),1,0)</f>
        <v>0</v>
      </c>
      <c r="BN82" s="148">
        <f>IF(AND('BLOC PM'!$K72&gt;synthèse!BN$14,'BLOC PM'!$K72&lt;synthèse!BN$14+0.1),1,0)</f>
        <v>0</v>
      </c>
      <c r="BO82" s="148">
        <f>IF(AND('BLOC PM'!$K72&gt;synthèse!BO$14,'BLOC PM'!$K72&lt;synthèse!BO$14+0.1),1,0)</f>
        <v>0</v>
      </c>
      <c r="BP82" s="148">
        <f>IF(AND('BLOC PM'!$K72&gt;synthèse!BP$14,'BLOC PM'!$K72&lt;synthèse!BP$14+0.1),1,0)</f>
        <v>0</v>
      </c>
      <c r="BQ82" s="148">
        <f>IF(AND('BLOC PM'!$K72&gt;synthèse!BQ$14,'BLOC PM'!$K72&lt;synthèse!BQ$14+0.1),1,0)</f>
        <v>0</v>
      </c>
      <c r="BR82" s="148">
        <f>IF(AND('BLOC PM'!$K72&gt;synthèse!BR$14,'BLOC PM'!$K72&lt;synthèse!BR$14+0.1),1,0)</f>
        <v>0</v>
      </c>
      <c r="BS82" s="148">
        <f>IF(AND('BLOC PM'!$K72&gt;synthèse!BS$14,'BLOC PM'!$K72&lt;synthèse!BS$14+0.1),1,0)</f>
        <v>0</v>
      </c>
      <c r="BT82" s="148">
        <f>IF(AND('BLOC PM'!$K72&gt;synthèse!BT$14,'BLOC PM'!$K72&lt;synthèse!BT$14+0.1),1,0)</f>
        <v>0</v>
      </c>
      <c r="BU82" s="148">
        <f>IF(AND('BLOC PM'!$K72&gt;synthèse!BU$14,'BLOC PM'!$K72&lt;synthèse!BU$14+0.1),1,0)</f>
        <v>0</v>
      </c>
      <c r="BV82" s="148">
        <f>IF(AND('BLOC PM'!$K72&gt;synthèse!BV$14,'BLOC PM'!$K72&lt;synthèse!BV$14+0.1),1,0)</f>
        <v>0</v>
      </c>
      <c r="BW82" s="148">
        <f>IF(AND('BLOC PM'!$K72&gt;synthèse!BW$14,'BLOC PM'!$K72&lt;synthèse!BW$14+0.1),1,0)</f>
        <v>0</v>
      </c>
      <c r="BX82" s="148">
        <f>IF(AND('BLOC PM'!$K72&gt;synthèse!BX$14,'BLOC PM'!$K72&lt;synthèse!BX$14+0.1),1,0)</f>
        <v>0</v>
      </c>
      <c r="BY82" s="148">
        <f>IF(AND('BLOC PM'!$K72&gt;synthèse!BY$14,'BLOC PM'!$K72&lt;synthèse!BY$14+0.1),1,0)</f>
        <v>0</v>
      </c>
      <c r="BZ82" s="148">
        <f>IF(AND('BLOC PM'!$K72&gt;synthèse!BZ$14,'BLOC PM'!$K72&lt;synthèse!BZ$14+0.1),1,0)</f>
        <v>0</v>
      </c>
      <c r="CA82" s="148">
        <f>IF(AND('BLOC PM'!$K72&gt;synthèse!CA$14,'BLOC PM'!$K72&lt;synthèse!CA$14+0.1),1,0)</f>
        <v>0</v>
      </c>
      <c r="CB82" s="148">
        <f>IF(AND('BLOC PM'!$K72&gt;synthèse!CB$14,'BLOC PM'!$K72&lt;synthèse!CB$14+0.1),1,0)</f>
        <v>0</v>
      </c>
      <c r="CC82" s="148">
        <f>IF(AND('BLOC PM'!$K72&gt;synthèse!CC$14,'BLOC PM'!$K72&lt;synthèse!CC$14+0.1),1,0)</f>
        <v>0</v>
      </c>
      <c r="CD82" s="148">
        <f>IF(AND('BLOC PM'!$K72&gt;synthèse!CD$14,'BLOC PM'!$K72&lt;synthèse!CD$14+0.1),1,0)</f>
        <v>0</v>
      </c>
      <c r="CE82" s="148">
        <f>IF(AND('BLOC PM'!$K72&gt;synthèse!CE$14,'BLOC PM'!$K72&lt;synthèse!CE$14+0.1),1,0)</f>
        <v>0</v>
      </c>
      <c r="CF82" s="148">
        <f>IF(AND('BLOC PM'!$K72&gt;synthèse!CF$14,'BLOC PM'!$K72&lt;synthèse!CF$14+0.1),1,0)</f>
        <v>0</v>
      </c>
      <c r="CG82" s="148">
        <f>IF(AND('BLOC PM'!$K72&gt;synthèse!CG$14,'BLOC PM'!$K72&lt;synthèse!CG$14+0.1),1,0)</f>
        <v>0</v>
      </c>
      <c r="CH82" s="148">
        <f>IF(AND('BLOC PM'!$K72&gt;synthèse!CH$14,'BLOC PM'!$K72&lt;synthèse!CH$14+0.1),1,0)</f>
        <v>0</v>
      </c>
      <c r="CI82" s="148">
        <f>IF(AND('BLOC PM'!$K72&gt;synthèse!CI$14,'BLOC PM'!$K72&lt;synthèse!CI$14+0.1),1,0)</f>
        <v>0</v>
      </c>
      <c r="CJ82" s="148">
        <f>IF(AND('BLOC PM'!$K72&gt;synthèse!CJ$14,'BLOC PM'!$K72&lt;synthèse!CJ$14+0.1),1,0)</f>
        <v>0</v>
      </c>
      <c r="CK82" s="148">
        <f>IF(AND('BLOC PM'!$K72&gt;synthèse!CK$14,'BLOC PM'!$K72&lt;synthèse!CK$14+0.1),1,0)</f>
        <v>0</v>
      </c>
      <c r="CM82" s="2">
        <f t="shared" si="66"/>
        <v>0</v>
      </c>
      <c r="CN82" s="2">
        <f t="shared" si="67"/>
        <v>0</v>
      </c>
      <c r="CO82" s="2">
        <f t="shared" si="68"/>
        <v>0</v>
      </c>
      <c r="CP82" s="2">
        <f t="shared" si="69"/>
        <v>0</v>
      </c>
      <c r="CQ82" s="2">
        <f t="shared" si="70"/>
        <v>0</v>
      </c>
      <c r="CR82" s="2">
        <f t="shared" si="71"/>
        <v>0</v>
      </c>
      <c r="CS82" s="2">
        <f t="shared" si="72"/>
        <v>0</v>
      </c>
      <c r="CT82" s="2">
        <f t="shared" si="73"/>
        <v>0</v>
      </c>
      <c r="CU82" s="2">
        <f t="shared" si="74"/>
        <v>0</v>
      </c>
      <c r="CV82" s="2">
        <f t="shared" si="75"/>
        <v>0</v>
      </c>
      <c r="CW82" s="2">
        <f t="shared" si="76"/>
        <v>0</v>
      </c>
      <c r="CX82" s="2">
        <f t="shared" si="77"/>
        <v>0</v>
      </c>
      <c r="CY82" s="2">
        <f t="shared" si="78"/>
        <v>0</v>
      </c>
      <c r="CZ82" s="2">
        <f t="shared" si="79"/>
        <v>0</v>
      </c>
      <c r="DA82" s="2">
        <f t="shared" si="80"/>
        <v>0</v>
      </c>
      <c r="DB82" s="2">
        <f t="shared" si="81"/>
        <v>0</v>
      </c>
      <c r="DC82" s="2">
        <f t="shared" si="82"/>
        <v>0</v>
      </c>
      <c r="DD82" s="2">
        <f t="shared" si="83"/>
        <v>0</v>
      </c>
      <c r="DE82" s="2">
        <f t="shared" si="84"/>
        <v>0</v>
      </c>
      <c r="DF82" s="2">
        <f t="shared" si="85"/>
        <v>0</v>
      </c>
      <c r="DG82" s="2">
        <f t="shared" si="86"/>
        <v>0</v>
      </c>
      <c r="DH82" s="2">
        <f t="shared" si="87"/>
        <v>0</v>
      </c>
      <c r="DI82" s="2">
        <f t="shared" si="88"/>
        <v>0</v>
      </c>
      <c r="DJ82" s="2">
        <f t="shared" si="89"/>
        <v>0</v>
      </c>
      <c r="DK82" s="2">
        <f t="shared" si="90"/>
        <v>0</v>
      </c>
      <c r="DL82" s="2">
        <f t="shared" si="91"/>
        <v>0</v>
      </c>
      <c r="DM82" s="2">
        <f t="shared" si="92"/>
        <v>0</v>
      </c>
      <c r="DN82" s="2">
        <f t="shared" si="93"/>
        <v>0</v>
      </c>
      <c r="DO82" s="2">
        <f t="shared" si="94"/>
        <v>0</v>
      </c>
      <c r="DP82" s="2">
        <f t="shared" si="95"/>
        <v>0</v>
      </c>
      <c r="DQ82" s="2">
        <f t="shared" si="96"/>
        <v>0</v>
      </c>
      <c r="DR82" s="2">
        <f t="shared" si="97"/>
        <v>0</v>
      </c>
      <c r="DS82" s="2">
        <f t="shared" si="98"/>
        <v>0</v>
      </c>
      <c r="DT82" s="2">
        <f t="shared" si="99"/>
        <v>0</v>
      </c>
      <c r="DU82" s="2">
        <f t="shared" si="100"/>
        <v>0</v>
      </c>
      <c r="DV82" s="2">
        <f t="shared" si="101"/>
        <v>0</v>
      </c>
      <c r="DW82" s="2">
        <f t="shared" si="102"/>
        <v>0</v>
      </c>
      <c r="DX82" s="2">
        <f t="shared" si="103"/>
        <v>0</v>
      </c>
      <c r="DY82" s="2">
        <f t="shared" si="104"/>
        <v>0</v>
      </c>
      <c r="DZ82" s="2">
        <f t="shared" si="105"/>
        <v>0</v>
      </c>
      <c r="EA82" s="2">
        <f t="shared" si="106"/>
        <v>0</v>
      </c>
      <c r="EB82" s="2">
        <f t="shared" si="107"/>
        <v>0</v>
      </c>
      <c r="EC82" s="2">
        <f t="shared" si="108"/>
        <v>0</v>
      </c>
      <c r="ED82" s="2">
        <f t="shared" si="109"/>
        <v>0</v>
      </c>
      <c r="EE82" s="2">
        <f t="shared" si="110"/>
        <v>0</v>
      </c>
      <c r="EF82" s="2">
        <f t="shared" si="111"/>
        <v>0</v>
      </c>
      <c r="EG82" s="2">
        <f t="shared" si="112"/>
        <v>0</v>
      </c>
      <c r="EH82" s="2">
        <f t="shared" si="122"/>
        <v>0</v>
      </c>
      <c r="EI82" s="2">
        <f t="shared" si="121"/>
        <v>0</v>
      </c>
      <c r="EJ82" s="2">
        <f t="shared" si="121"/>
        <v>0</v>
      </c>
      <c r="EK82" s="2">
        <f t="shared" si="121"/>
        <v>0</v>
      </c>
      <c r="EL82" s="2">
        <f t="shared" si="121"/>
        <v>0</v>
      </c>
      <c r="EM82" s="2">
        <f t="shared" si="121"/>
        <v>0</v>
      </c>
      <c r="EN82" s="2">
        <f t="shared" si="121"/>
        <v>0</v>
      </c>
      <c r="EO82" s="2">
        <f t="shared" si="121"/>
        <v>0</v>
      </c>
      <c r="EP82" s="2">
        <f t="shared" si="121"/>
        <v>0</v>
      </c>
    </row>
    <row r="83" spans="1:146" ht="15" x14ac:dyDescent="0.2">
      <c r="A83" s="305" t="s">
        <v>221</v>
      </c>
      <c r="B83" s="244">
        <f>SUMIF('BLOC PM'!$N$6:$N$221,A83,'BLOC PM'!$I$6:$I$221)</f>
        <v>3593</v>
      </c>
      <c r="C83" s="245">
        <f>+COUNTIF('BLOC PM'!$N$6:$N$221,A83)</f>
        <v>1</v>
      </c>
      <c r="D83" s="246">
        <f>+SUMIF('BLOC PM'!$N$6:$N$221,A83,'BLOC PM'!$K$6:$K$221)/C83</f>
        <v>0.71360476663356509</v>
      </c>
      <c r="E83" s="245">
        <f>+COUNTIF('UP PM'!$N$6:$N$4935,A83)</f>
        <v>2</v>
      </c>
      <c r="F83" s="244">
        <f>+SUMIF('UP PM'!$N$6:$N$4935,A83,'UP PM'!$G$6:$G$4935)</f>
        <v>1700</v>
      </c>
      <c r="G83" s="166"/>
      <c r="H83" s="248">
        <f>SUMIF('BLOC PM'!$N$6:$N$207,A83,'BLOC PM'!$L$6:$L$207)+SUMIF('UP PM'!$N$6:$N$118,A83,'UP PM'!$S$6:$S$118)</f>
        <v>218133</v>
      </c>
      <c r="I83" s="119"/>
      <c r="L83" s="66"/>
      <c r="M83" s="9" t="str">
        <f>IF('BLOC PM'!A73&lt;&gt;"",'BLOC PM'!A73,"")</f>
        <v/>
      </c>
      <c r="N83" s="9">
        <f>IF(AND('BLOC PM'!A73&lt;&gt;"",'BLOC PM'!N73&lt;&gt;"*Non mis en vente"),1,0)</f>
        <v>0</v>
      </c>
      <c r="O83" s="9">
        <f>IF(OR('BLOC PM'!E73="CR",'BLOC PM'!E73="CE"),1,0)</f>
        <v>0</v>
      </c>
      <c r="P83" s="9">
        <f>IF(AND('BLOC PM'!N73&lt;&gt;"*RETIRE",'BLOC PM'!N73&lt;&gt;"*PAS D'OFFRE",'BLOC PM'!N73&lt;&gt;""),1,0)</f>
        <v>0</v>
      </c>
      <c r="Q83" s="10">
        <f>'BLOC PM'!I73</f>
        <v>0</v>
      </c>
      <c r="R83" s="10">
        <f t="shared" si="117"/>
        <v>0</v>
      </c>
      <c r="S83" s="10">
        <f>'BLOC PM'!L73</f>
        <v>0</v>
      </c>
      <c r="T83" s="10">
        <f t="shared" si="118"/>
        <v>0</v>
      </c>
      <c r="U83" s="10">
        <f>'BLOC PM'!O73</f>
        <v>0</v>
      </c>
      <c r="V83" s="10">
        <f t="shared" si="119"/>
        <v>0</v>
      </c>
      <c r="W83" s="10">
        <f>'BLOC PM'!B73</f>
        <v>0</v>
      </c>
      <c r="X83" s="7"/>
      <c r="Y83" s="2">
        <f>+'UP PM'!A74</f>
        <v>0</v>
      </c>
      <c r="Z83" s="2">
        <f>IF(AND('UP PM'!A74&lt;&gt;"",'UP PM'!N74&lt;&gt;"*Non mis en vente"),1,0)</f>
        <v>0</v>
      </c>
      <c r="AA83" s="2">
        <f>IF(AND('UP PM'!N74&lt;&gt;"*RETIRE",'UP PM'!N74&lt;&gt;"*PAS D'OFFRE",'UP PM'!N74&lt;&gt;""),1,0)</f>
        <v>0</v>
      </c>
      <c r="AB83" s="10">
        <f>+'UP PM'!G74</f>
        <v>0</v>
      </c>
      <c r="AC83" s="2">
        <f t="shared" si="130"/>
        <v>0</v>
      </c>
      <c r="AD83" s="2">
        <f>'UP PM'!B74</f>
        <v>0</v>
      </c>
      <c r="AE83" s="7"/>
      <c r="AF83" s="154"/>
      <c r="AG83" s="9" t="str">
        <f>IF('BLOC PM'!A73&lt;&gt;"",'BLOC PM'!A73,"")</f>
        <v/>
      </c>
      <c r="AH83" s="148">
        <f>IF(AND('BLOC PM'!$K73&gt;synthèse!AH$14,'BLOC PM'!$K73&lt;synthèse!AH$14+0.1),1,0)</f>
        <v>0</v>
      </c>
      <c r="AI83" s="148">
        <f>IF(AND('BLOC PM'!$K73&gt;synthèse!AI$14,'BLOC PM'!$K73&lt;synthèse!AI$14+0.1),1,0)</f>
        <v>0</v>
      </c>
      <c r="AJ83" s="148">
        <f>IF(AND('BLOC PM'!$K73&gt;synthèse!AJ$14,'BLOC PM'!$K73&lt;synthèse!AJ$14+0.1),1,0)</f>
        <v>0</v>
      </c>
      <c r="AK83" s="148">
        <f>IF(AND('BLOC PM'!$K73&gt;synthèse!AK$14,'BLOC PM'!$K73&lt;synthèse!AK$14+0.1),1,0)</f>
        <v>0</v>
      </c>
      <c r="AL83" s="148">
        <f>IF(AND('BLOC PM'!$K73&gt;synthèse!AL$14,'BLOC PM'!$K73&lt;synthèse!AL$14+0.1),1,0)</f>
        <v>0</v>
      </c>
      <c r="AM83" s="148">
        <f>IF(AND('BLOC PM'!$K73&gt;synthèse!AM$14,'BLOC PM'!$K73&lt;synthèse!AM$14+0.1),1,0)</f>
        <v>0</v>
      </c>
      <c r="AN83" s="148">
        <f>IF(AND('BLOC PM'!$K73&gt;synthèse!AN$14,'BLOC PM'!$K73&lt;synthèse!AN$14+0.1),1,0)</f>
        <v>0</v>
      </c>
      <c r="AO83" s="148">
        <f>IF(AND('BLOC PM'!$K73&gt;synthèse!AO$14,'BLOC PM'!$K73&lt;synthèse!AO$14+0.1),1,0)</f>
        <v>0</v>
      </c>
      <c r="AP83" s="148">
        <f>IF(AND('BLOC PM'!$K73&gt;synthèse!AP$14,'BLOC PM'!$K73&lt;synthèse!AP$14+0.1),1,0)</f>
        <v>0</v>
      </c>
      <c r="AQ83" s="148">
        <f>IF(AND('BLOC PM'!$K73&gt;synthèse!AQ$14,'BLOC PM'!$K73&lt;synthèse!AQ$14+0.1),1,0)</f>
        <v>0</v>
      </c>
      <c r="AR83" s="148">
        <f>IF(AND('BLOC PM'!$K73&gt;synthèse!AR$14,'BLOC PM'!$K73&lt;synthèse!AR$14+0.1),1,0)</f>
        <v>0</v>
      </c>
      <c r="AS83" s="148">
        <f>IF(AND('BLOC PM'!$K73&gt;synthèse!AS$14,'BLOC PM'!$K73&lt;synthèse!AS$14+0.1),1,0)</f>
        <v>0</v>
      </c>
      <c r="AT83" s="148">
        <f>IF(AND('BLOC PM'!$K73&gt;synthèse!AT$14,'BLOC PM'!$K73&lt;synthèse!AT$14+0.1),1,0)</f>
        <v>0</v>
      </c>
      <c r="AU83" s="148">
        <f>IF(AND('BLOC PM'!$K73&gt;synthèse!AU$14,'BLOC PM'!$K73&lt;synthèse!AU$14+0.1),1,0)</f>
        <v>0</v>
      </c>
      <c r="AV83" s="148">
        <f>IF(AND('BLOC PM'!$K73&gt;synthèse!AV$14,'BLOC PM'!$K73&lt;synthèse!AV$14+0.1),1,0)</f>
        <v>0</v>
      </c>
      <c r="AW83" s="148">
        <f>IF(AND('BLOC PM'!$K73&gt;synthèse!AW$14,'BLOC PM'!$K73&lt;synthèse!AW$14+0.1),1,0)</f>
        <v>0</v>
      </c>
      <c r="AX83" s="148">
        <f>IF(AND('BLOC PM'!$K73&gt;synthèse!AX$14,'BLOC PM'!$K73&lt;synthèse!AX$14+0.1),1,0)</f>
        <v>0</v>
      </c>
      <c r="AY83" s="148">
        <f>IF(AND('BLOC PM'!$K73&gt;synthèse!AY$14,'BLOC PM'!$K73&lt;synthèse!AY$14+0.1),1,0)</f>
        <v>0</v>
      </c>
      <c r="AZ83" s="148">
        <f>IF(AND('BLOC PM'!$K73&gt;synthèse!AZ$14,'BLOC PM'!$K73&lt;synthèse!AZ$14+0.1),1,0)</f>
        <v>0</v>
      </c>
      <c r="BA83" s="148">
        <f>IF(AND('BLOC PM'!$K73&gt;synthèse!BA$14,'BLOC PM'!$K73&lt;synthèse!BA$14+0.1),1,0)</f>
        <v>0</v>
      </c>
      <c r="BB83" s="148">
        <f>IF(AND('BLOC PM'!$K73&gt;synthèse!BB$14,'BLOC PM'!$K73&lt;synthèse!BB$14+0.1),1,0)</f>
        <v>0</v>
      </c>
      <c r="BC83" s="148">
        <f>IF(AND('BLOC PM'!$K73&gt;synthèse!BC$14,'BLOC PM'!$K73&lt;synthèse!BC$14+0.1),1,0)</f>
        <v>0</v>
      </c>
      <c r="BD83" s="148">
        <f>IF(AND('BLOC PM'!$K73&gt;synthèse!BD$14,'BLOC PM'!$K73&lt;synthèse!BD$14+0.1),1,0)</f>
        <v>0</v>
      </c>
      <c r="BE83" s="148">
        <f>IF(AND('BLOC PM'!$K73&gt;synthèse!BE$14,'BLOC PM'!$K73&lt;synthèse!BE$14+0.1),1,0)</f>
        <v>0</v>
      </c>
      <c r="BF83" s="148">
        <f>IF(AND('BLOC PM'!$K73&gt;synthèse!BF$14,'BLOC PM'!$K73&lt;synthèse!BF$14+0.1),1,0)</f>
        <v>0</v>
      </c>
      <c r="BG83" s="148">
        <f>IF(AND('BLOC PM'!$K73&gt;synthèse!BG$14,'BLOC PM'!$K73&lt;synthèse!BG$14+0.1),1,0)</f>
        <v>0</v>
      </c>
      <c r="BH83" s="148">
        <f>IF(AND('BLOC PM'!$K73&gt;synthèse!BH$14,'BLOC PM'!$K73&lt;synthèse!BH$14+0.1),1,0)</f>
        <v>0</v>
      </c>
      <c r="BI83" s="148">
        <f>IF(AND('BLOC PM'!$K73&gt;synthèse!BI$14,'BLOC PM'!$K73&lt;synthèse!BI$14+0.1),1,0)</f>
        <v>0</v>
      </c>
      <c r="BJ83" s="148">
        <f>IF(AND('BLOC PM'!$K73&gt;synthèse!BJ$14,'BLOC PM'!$K73&lt;synthèse!BJ$14+0.1),1,0)</f>
        <v>0</v>
      </c>
      <c r="BK83" s="148">
        <f>IF(AND('BLOC PM'!$K73&gt;synthèse!BK$14,'BLOC PM'!$K73&lt;synthèse!BK$14+0.1),1,0)</f>
        <v>0</v>
      </c>
      <c r="BL83" s="148">
        <f>IF(AND('BLOC PM'!$K73&gt;synthèse!BL$14,'BLOC PM'!$K73&lt;synthèse!BL$14+0.1),1,0)</f>
        <v>0</v>
      </c>
      <c r="BM83" s="148">
        <f>IF(AND('BLOC PM'!$K73&gt;synthèse!BM$14,'BLOC PM'!$K73&lt;synthèse!BM$14+0.1),1,0)</f>
        <v>0</v>
      </c>
      <c r="BN83" s="148">
        <f>IF(AND('BLOC PM'!$K73&gt;synthèse!BN$14,'BLOC PM'!$K73&lt;synthèse!BN$14+0.1),1,0)</f>
        <v>0</v>
      </c>
      <c r="BO83" s="148">
        <f>IF(AND('BLOC PM'!$K73&gt;synthèse!BO$14,'BLOC PM'!$K73&lt;synthèse!BO$14+0.1),1,0)</f>
        <v>0</v>
      </c>
      <c r="BP83" s="148">
        <f>IF(AND('BLOC PM'!$K73&gt;synthèse!BP$14,'BLOC PM'!$K73&lt;synthèse!BP$14+0.1),1,0)</f>
        <v>0</v>
      </c>
      <c r="BQ83" s="148">
        <f>IF(AND('BLOC PM'!$K73&gt;synthèse!BQ$14,'BLOC PM'!$K73&lt;synthèse!BQ$14+0.1),1,0)</f>
        <v>0</v>
      </c>
      <c r="BR83" s="148">
        <f>IF(AND('BLOC PM'!$K73&gt;synthèse!BR$14,'BLOC PM'!$K73&lt;synthèse!BR$14+0.1),1,0)</f>
        <v>0</v>
      </c>
      <c r="BS83" s="148">
        <f>IF(AND('BLOC PM'!$K73&gt;synthèse!BS$14,'BLOC PM'!$K73&lt;synthèse!BS$14+0.1),1,0)</f>
        <v>0</v>
      </c>
      <c r="BT83" s="148">
        <f>IF(AND('BLOC PM'!$K73&gt;synthèse!BT$14,'BLOC PM'!$K73&lt;synthèse!BT$14+0.1),1,0)</f>
        <v>0</v>
      </c>
      <c r="BU83" s="148">
        <f>IF(AND('BLOC PM'!$K73&gt;synthèse!BU$14,'BLOC PM'!$K73&lt;synthèse!BU$14+0.1),1,0)</f>
        <v>0</v>
      </c>
      <c r="BV83" s="148">
        <f>IF(AND('BLOC PM'!$K73&gt;synthèse!BV$14,'BLOC PM'!$K73&lt;synthèse!BV$14+0.1),1,0)</f>
        <v>0</v>
      </c>
      <c r="BW83" s="148">
        <f>IF(AND('BLOC PM'!$K73&gt;synthèse!BW$14,'BLOC PM'!$K73&lt;synthèse!BW$14+0.1),1,0)</f>
        <v>0</v>
      </c>
      <c r="BX83" s="148">
        <f>IF(AND('BLOC PM'!$K73&gt;synthèse!BX$14,'BLOC PM'!$K73&lt;synthèse!BX$14+0.1),1,0)</f>
        <v>0</v>
      </c>
      <c r="BY83" s="148">
        <f>IF(AND('BLOC PM'!$K73&gt;synthèse!BY$14,'BLOC PM'!$K73&lt;synthèse!BY$14+0.1),1,0)</f>
        <v>0</v>
      </c>
      <c r="BZ83" s="148">
        <f>IF(AND('BLOC PM'!$K73&gt;synthèse!BZ$14,'BLOC PM'!$K73&lt;synthèse!BZ$14+0.1),1,0)</f>
        <v>0</v>
      </c>
      <c r="CA83" s="148">
        <f>IF(AND('BLOC PM'!$K73&gt;synthèse!CA$14,'BLOC PM'!$K73&lt;synthèse!CA$14+0.1),1,0)</f>
        <v>0</v>
      </c>
      <c r="CB83" s="148">
        <f>IF(AND('BLOC PM'!$K73&gt;synthèse!CB$14,'BLOC PM'!$K73&lt;synthèse!CB$14+0.1),1,0)</f>
        <v>0</v>
      </c>
      <c r="CC83" s="148">
        <f>IF(AND('BLOC PM'!$K73&gt;synthèse!CC$14,'BLOC PM'!$K73&lt;synthèse!CC$14+0.1),1,0)</f>
        <v>0</v>
      </c>
      <c r="CD83" s="148">
        <f>IF(AND('BLOC PM'!$K73&gt;synthèse!CD$14,'BLOC PM'!$K73&lt;synthèse!CD$14+0.1),1,0)</f>
        <v>0</v>
      </c>
      <c r="CE83" s="148">
        <f>IF(AND('BLOC PM'!$K73&gt;synthèse!CE$14,'BLOC PM'!$K73&lt;synthèse!CE$14+0.1),1,0)</f>
        <v>0</v>
      </c>
      <c r="CF83" s="148">
        <f>IF(AND('BLOC PM'!$K73&gt;synthèse!CF$14,'BLOC PM'!$K73&lt;synthèse!CF$14+0.1),1,0)</f>
        <v>0</v>
      </c>
      <c r="CG83" s="148">
        <f>IF(AND('BLOC PM'!$K73&gt;synthèse!CG$14,'BLOC PM'!$K73&lt;synthèse!CG$14+0.1),1,0)</f>
        <v>0</v>
      </c>
      <c r="CH83" s="148">
        <f>IF(AND('BLOC PM'!$K73&gt;synthèse!CH$14,'BLOC PM'!$K73&lt;synthèse!CH$14+0.1),1,0)</f>
        <v>0</v>
      </c>
      <c r="CI83" s="148">
        <f>IF(AND('BLOC PM'!$K73&gt;synthèse!CI$14,'BLOC PM'!$K73&lt;synthèse!CI$14+0.1),1,0)</f>
        <v>0</v>
      </c>
      <c r="CJ83" s="148">
        <f>IF(AND('BLOC PM'!$K73&gt;synthèse!CJ$14,'BLOC PM'!$K73&lt;synthèse!CJ$14+0.1),1,0)</f>
        <v>0</v>
      </c>
      <c r="CK83" s="148">
        <f>IF(AND('BLOC PM'!$K73&gt;synthèse!CK$14,'BLOC PM'!$K73&lt;synthèse!CK$14+0.1),1,0)</f>
        <v>0</v>
      </c>
      <c r="CM83" s="2">
        <f t="shared" si="66"/>
        <v>0</v>
      </c>
      <c r="CN83" s="2">
        <f t="shared" si="67"/>
        <v>0</v>
      </c>
      <c r="CO83" s="2">
        <f t="shared" si="68"/>
        <v>0</v>
      </c>
      <c r="CP83" s="2">
        <f t="shared" si="69"/>
        <v>0</v>
      </c>
      <c r="CQ83" s="2">
        <f t="shared" si="70"/>
        <v>0</v>
      </c>
      <c r="CR83" s="2">
        <f t="shared" si="71"/>
        <v>0</v>
      </c>
      <c r="CS83" s="2">
        <f t="shared" si="72"/>
        <v>0</v>
      </c>
      <c r="CT83" s="2">
        <f t="shared" si="73"/>
        <v>0</v>
      </c>
      <c r="CU83" s="2">
        <f t="shared" si="74"/>
        <v>0</v>
      </c>
      <c r="CV83" s="2">
        <f t="shared" si="75"/>
        <v>0</v>
      </c>
      <c r="CW83" s="2">
        <f t="shared" si="76"/>
        <v>0</v>
      </c>
      <c r="CX83" s="2">
        <f t="shared" si="77"/>
        <v>0</v>
      </c>
      <c r="CY83" s="2">
        <f t="shared" si="78"/>
        <v>0</v>
      </c>
      <c r="CZ83" s="2">
        <f t="shared" si="79"/>
        <v>0</v>
      </c>
      <c r="DA83" s="2">
        <f t="shared" si="80"/>
        <v>0</v>
      </c>
      <c r="DB83" s="2">
        <f t="shared" si="81"/>
        <v>0</v>
      </c>
      <c r="DC83" s="2">
        <f t="shared" si="82"/>
        <v>0</v>
      </c>
      <c r="DD83" s="2">
        <f t="shared" si="83"/>
        <v>0</v>
      </c>
      <c r="DE83" s="2">
        <f t="shared" si="84"/>
        <v>0</v>
      </c>
      <c r="DF83" s="2">
        <f t="shared" si="85"/>
        <v>0</v>
      </c>
      <c r="DG83" s="2">
        <f t="shared" si="86"/>
        <v>0</v>
      </c>
      <c r="DH83" s="2">
        <f t="shared" si="87"/>
        <v>0</v>
      </c>
      <c r="DI83" s="2">
        <f t="shared" si="88"/>
        <v>0</v>
      </c>
      <c r="DJ83" s="2">
        <f t="shared" si="89"/>
        <v>0</v>
      </c>
      <c r="DK83" s="2">
        <f t="shared" si="90"/>
        <v>0</v>
      </c>
      <c r="DL83" s="2">
        <f t="shared" si="91"/>
        <v>0</v>
      </c>
      <c r="DM83" s="2">
        <f t="shared" si="92"/>
        <v>0</v>
      </c>
      <c r="DN83" s="2">
        <f t="shared" si="93"/>
        <v>0</v>
      </c>
      <c r="DO83" s="2">
        <f t="shared" si="94"/>
        <v>0</v>
      </c>
      <c r="DP83" s="2">
        <f t="shared" si="95"/>
        <v>0</v>
      </c>
      <c r="DQ83" s="2">
        <f t="shared" si="96"/>
        <v>0</v>
      </c>
      <c r="DR83" s="2">
        <f t="shared" si="97"/>
        <v>0</v>
      </c>
      <c r="DS83" s="2">
        <f t="shared" si="98"/>
        <v>0</v>
      </c>
      <c r="DT83" s="2">
        <f t="shared" si="99"/>
        <v>0</v>
      </c>
      <c r="DU83" s="2">
        <f t="shared" si="100"/>
        <v>0</v>
      </c>
      <c r="DV83" s="2">
        <f t="shared" si="101"/>
        <v>0</v>
      </c>
      <c r="DW83" s="2">
        <f t="shared" si="102"/>
        <v>0</v>
      </c>
      <c r="DX83" s="2">
        <f t="shared" si="103"/>
        <v>0</v>
      </c>
      <c r="DY83" s="2">
        <f t="shared" si="104"/>
        <v>0</v>
      </c>
      <c r="DZ83" s="2">
        <f t="shared" si="105"/>
        <v>0</v>
      </c>
      <c r="EA83" s="2">
        <f t="shared" si="106"/>
        <v>0</v>
      </c>
      <c r="EB83" s="2">
        <f t="shared" si="107"/>
        <v>0</v>
      </c>
      <c r="EC83" s="2">
        <f t="shared" si="108"/>
        <v>0</v>
      </c>
      <c r="ED83" s="2">
        <f t="shared" si="109"/>
        <v>0</v>
      </c>
      <c r="EE83" s="2">
        <f t="shared" si="110"/>
        <v>0</v>
      </c>
      <c r="EF83" s="2">
        <f t="shared" si="111"/>
        <v>0</v>
      </c>
      <c r="EG83" s="2">
        <f t="shared" si="112"/>
        <v>0</v>
      </c>
      <c r="EH83" s="2">
        <f t="shared" si="122"/>
        <v>0</v>
      </c>
      <c r="EI83" s="2">
        <f t="shared" si="121"/>
        <v>0</v>
      </c>
      <c r="EJ83" s="2">
        <f t="shared" si="121"/>
        <v>0</v>
      </c>
      <c r="EK83" s="2">
        <f t="shared" si="121"/>
        <v>0</v>
      </c>
      <c r="EL83" s="2">
        <f t="shared" si="121"/>
        <v>0</v>
      </c>
      <c r="EM83" s="2">
        <f t="shared" si="121"/>
        <v>0</v>
      </c>
      <c r="EN83" s="2">
        <f t="shared" si="121"/>
        <v>0</v>
      </c>
      <c r="EO83" s="2">
        <f t="shared" si="121"/>
        <v>0</v>
      </c>
      <c r="EP83" s="2">
        <f t="shared" si="121"/>
        <v>0</v>
      </c>
    </row>
    <row r="84" spans="1:146" ht="15" x14ac:dyDescent="0.2">
      <c r="A84" s="305" t="s">
        <v>197</v>
      </c>
      <c r="B84" s="244">
        <f>SUMIF('BLOC PM'!$N$6:$N$221,A84,'BLOC PM'!$I$6:$I$221)</f>
        <v>2803</v>
      </c>
      <c r="C84" s="245">
        <f>+COUNTIF('BLOC PM'!$N$6:$N$221,A84)</f>
        <v>2</v>
      </c>
      <c r="D84" s="246">
        <f>+SUMIF('BLOC PM'!$N$6:$N$221,A84,'BLOC PM'!$K$6:$K$221)/C84</f>
        <v>1.2851678727258933</v>
      </c>
      <c r="E84" s="245">
        <f>+COUNTIF('UP PM'!$N$6:$N$4935,A84)</f>
        <v>0</v>
      </c>
      <c r="F84" s="244">
        <f>+SUMIF('UP PM'!$N$6:$N$4935,A84,'UP PM'!$G$6:$G$4935)</f>
        <v>0</v>
      </c>
      <c r="G84" s="166"/>
      <c r="H84" s="248">
        <f>SUMIF('BLOC PM'!$N$6:$N$207,A84,'BLOC PM'!$L$6:$L$207)+SUMIF('UP PM'!$N$6:$N$118,A84,'UP PM'!$S$6:$S$118)</f>
        <v>162250</v>
      </c>
      <c r="I84" s="119" t="e">
        <f>+SUMIF('[4]UP PM'!$I$6:$I$4874,A84,'[4]UP PM'!$H$6:$H$4874)</f>
        <v>#VALUE!</v>
      </c>
      <c r="L84" s="66"/>
      <c r="M84" s="9" t="str">
        <f>IF('BLOC PM'!A74&lt;&gt;"",'BLOC PM'!A74,"")</f>
        <v/>
      </c>
      <c r="N84" s="9">
        <f>IF(AND('BLOC PM'!A74&lt;&gt;"",'BLOC PM'!N74&lt;&gt;"*Non mis en vente"),1,0)</f>
        <v>0</v>
      </c>
      <c r="O84" s="9">
        <f>IF(OR('BLOC PM'!E74="CR",'BLOC PM'!E74="CE"),1,0)</f>
        <v>0</v>
      </c>
      <c r="P84" s="9">
        <f>IF(AND('BLOC PM'!N74&lt;&gt;"*RETIRE",'BLOC PM'!N74&lt;&gt;"*PAS D'OFFRE",'BLOC PM'!N74&lt;&gt;""),1,0)</f>
        <v>0</v>
      </c>
      <c r="Q84" s="10">
        <f>'BLOC PM'!I74</f>
        <v>0</v>
      </c>
      <c r="R84" s="10">
        <f t="shared" ref="R84:R106" si="131">Q84*P84</f>
        <v>0</v>
      </c>
      <c r="S84" s="10">
        <f>'BLOC PM'!L74</f>
        <v>0</v>
      </c>
      <c r="T84" s="10">
        <f t="shared" ref="T84:T106" si="132">S84*P84</f>
        <v>0</v>
      </c>
      <c r="U84" s="10">
        <f>'BLOC PM'!O74</f>
        <v>0</v>
      </c>
      <c r="V84" s="10">
        <f t="shared" ref="V84:V106" si="133">U84*P84</f>
        <v>0</v>
      </c>
      <c r="W84" s="10">
        <f>'BLOC PM'!B74</f>
        <v>0</v>
      </c>
      <c r="X84" s="7"/>
      <c r="Y84" s="2">
        <f>+'UP PM'!A75</f>
        <v>0</v>
      </c>
      <c r="Z84" s="2">
        <f>IF(AND('UP PM'!A75&lt;&gt;"",'UP PM'!N75&lt;&gt;"*Non mis en vente"),1,0)</f>
        <v>0</v>
      </c>
      <c r="AA84" s="2">
        <f>IF(AND('UP PM'!N75&lt;&gt;"*RETIRE",'UP PM'!N75&lt;&gt;"*PAS D'OFFRE",'UP PM'!N75&lt;&gt;""),1,0)</f>
        <v>0</v>
      </c>
      <c r="AB84" s="10">
        <f>+'UP PM'!G75</f>
        <v>0</v>
      </c>
      <c r="AC84" s="2">
        <f t="shared" si="130"/>
        <v>0</v>
      </c>
      <c r="AD84" s="2">
        <f>'UP PM'!B75</f>
        <v>0</v>
      </c>
      <c r="AE84" s="7"/>
      <c r="AF84" s="154"/>
      <c r="AG84" s="9" t="str">
        <f>IF('BLOC PM'!A74&lt;&gt;"",'BLOC PM'!A74,"")</f>
        <v/>
      </c>
      <c r="AH84" s="148">
        <f>IF(AND('BLOC PM'!$K74&gt;synthèse!AH$14,'BLOC PM'!$K74&lt;synthèse!AH$14+0.1),1,0)</f>
        <v>0</v>
      </c>
      <c r="AI84" s="148">
        <f>IF(AND('BLOC PM'!$K74&gt;synthèse!AI$14,'BLOC PM'!$K74&lt;synthèse!AI$14+0.1),1,0)</f>
        <v>0</v>
      </c>
      <c r="AJ84" s="148">
        <f>IF(AND('BLOC PM'!$K74&gt;synthèse!AJ$14,'BLOC PM'!$K74&lt;synthèse!AJ$14+0.1),1,0)</f>
        <v>0</v>
      </c>
      <c r="AK84" s="148">
        <f>IF(AND('BLOC PM'!$K74&gt;synthèse!AK$14,'BLOC PM'!$K74&lt;synthèse!AK$14+0.1),1,0)</f>
        <v>0</v>
      </c>
      <c r="AL84" s="148">
        <f>IF(AND('BLOC PM'!$K74&gt;synthèse!AL$14,'BLOC PM'!$K74&lt;synthèse!AL$14+0.1),1,0)</f>
        <v>0</v>
      </c>
      <c r="AM84" s="148">
        <f>IF(AND('BLOC PM'!$K74&gt;synthèse!AM$14,'BLOC PM'!$K74&lt;synthèse!AM$14+0.1),1,0)</f>
        <v>0</v>
      </c>
      <c r="AN84" s="148">
        <f>IF(AND('BLOC PM'!$K74&gt;synthèse!AN$14,'BLOC PM'!$K74&lt;synthèse!AN$14+0.1),1,0)</f>
        <v>0</v>
      </c>
      <c r="AO84" s="148">
        <f>IF(AND('BLOC PM'!$K74&gt;synthèse!AO$14,'BLOC PM'!$K74&lt;synthèse!AO$14+0.1),1,0)</f>
        <v>0</v>
      </c>
      <c r="AP84" s="148">
        <f>IF(AND('BLOC PM'!$K74&gt;synthèse!AP$14,'BLOC PM'!$K74&lt;synthèse!AP$14+0.1),1,0)</f>
        <v>0</v>
      </c>
      <c r="AQ84" s="148">
        <f>IF(AND('BLOC PM'!$K74&gt;synthèse!AQ$14,'BLOC PM'!$K74&lt;synthèse!AQ$14+0.1),1,0)</f>
        <v>0</v>
      </c>
      <c r="AR84" s="148">
        <f>IF(AND('BLOC PM'!$K74&gt;synthèse!AR$14,'BLOC PM'!$K74&lt;synthèse!AR$14+0.1),1,0)</f>
        <v>0</v>
      </c>
      <c r="AS84" s="148">
        <f>IF(AND('BLOC PM'!$K74&gt;synthèse!AS$14,'BLOC PM'!$K74&lt;synthèse!AS$14+0.1),1,0)</f>
        <v>0</v>
      </c>
      <c r="AT84" s="148">
        <f>IF(AND('BLOC PM'!$K74&gt;synthèse!AT$14,'BLOC PM'!$K74&lt;synthèse!AT$14+0.1),1,0)</f>
        <v>0</v>
      </c>
      <c r="AU84" s="148">
        <f>IF(AND('BLOC PM'!$K74&gt;synthèse!AU$14,'BLOC PM'!$K74&lt;synthèse!AU$14+0.1),1,0)</f>
        <v>0</v>
      </c>
      <c r="AV84" s="148">
        <f>IF(AND('BLOC PM'!$K74&gt;synthèse!AV$14,'BLOC PM'!$K74&lt;synthèse!AV$14+0.1),1,0)</f>
        <v>0</v>
      </c>
      <c r="AW84" s="148">
        <f>IF(AND('BLOC PM'!$K74&gt;synthèse!AW$14,'BLOC PM'!$K74&lt;synthèse!AW$14+0.1),1,0)</f>
        <v>0</v>
      </c>
      <c r="AX84" s="148">
        <f>IF(AND('BLOC PM'!$K74&gt;synthèse!AX$14,'BLOC PM'!$K74&lt;synthèse!AX$14+0.1),1,0)</f>
        <v>0</v>
      </c>
      <c r="AY84" s="148">
        <f>IF(AND('BLOC PM'!$K74&gt;synthèse!AY$14,'BLOC PM'!$K74&lt;synthèse!AY$14+0.1),1,0)</f>
        <v>0</v>
      </c>
      <c r="AZ84" s="148">
        <f>IF(AND('BLOC PM'!$K74&gt;synthèse!AZ$14,'BLOC PM'!$K74&lt;synthèse!AZ$14+0.1),1,0)</f>
        <v>0</v>
      </c>
      <c r="BA84" s="148">
        <f>IF(AND('BLOC PM'!$K74&gt;synthèse!BA$14,'BLOC PM'!$K74&lt;synthèse!BA$14+0.1),1,0)</f>
        <v>0</v>
      </c>
      <c r="BB84" s="148">
        <f>IF(AND('BLOC PM'!$K74&gt;synthèse!BB$14,'BLOC PM'!$K74&lt;synthèse!BB$14+0.1),1,0)</f>
        <v>0</v>
      </c>
      <c r="BC84" s="148">
        <f>IF(AND('BLOC PM'!$K74&gt;synthèse!BC$14,'BLOC PM'!$K74&lt;synthèse!BC$14+0.1),1,0)</f>
        <v>0</v>
      </c>
      <c r="BD84" s="148">
        <f>IF(AND('BLOC PM'!$K74&gt;synthèse!BD$14,'BLOC PM'!$K74&lt;synthèse!BD$14+0.1),1,0)</f>
        <v>0</v>
      </c>
      <c r="BE84" s="148">
        <f>IF(AND('BLOC PM'!$K74&gt;synthèse!BE$14,'BLOC PM'!$K74&lt;synthèse!BE$14+0.1),1,0)</f>
        <v>0</v>
      </c>
      <c r="BF84" s="148">
        <f>IF(AND('BLOC PM'!$K74&gt;synthèse!BF$14,'BLOC PM'!$K74&lt;synthèse!BF$14+0.1),1,0)</f>
        <v>0</v>
      </c>
      <c r="BG84" s="148">
        <f>IF(AND('BLOC PM'!$K74&gt;synthèse!BG$14,'BLOC PM'!$K74&lt;synthèse!BG$14+0.1),1,0)</f>
        <v>0</v>
      </c>
      <c r="BH84" s="148">
        <f>IF(AND('BLOC PM'!$K74&gt;synthèse!BH$14,'BLOC PM'!$K74&lt;synthèse!BH$14+0.1),1,0)</f>
        <v>0</v>
      </c>
      <c r="BI84" s="148">
        <f>IF(AND('BLOC PM'!$K74&gt;synthèse!BI$14,'BLOC PM'!$K74&lt;synthèse!BI$14+0.1),1,0)</f>
        <v>0</v>
      </c>
      <c r="BJ84" s="148">
        <f>IF(AND('BLOC PM'!$K74&gt;synthèse!BJ$14,'BLOC PM'!$K74&lt;synthèse!BJ$14+0.1),1,0)</f>
        <v>0</v>
      </c>
      <c r="BK84" s="148">
        <f>IF(AND('BLOC PM'!$K74&gt;synthèse!BK$14,'BLOC PM'!$K74&lt;synthèse!BK$14+0.1),1,0)</f>
        <v>0</v>
      </c>
      <c r="BL84" s="148">
        <f>IF(AND('BLOC PM'!$K74&gt;synthèse!BL$14,'BLOC PM'!$K74&lt;synthèse!BL$14+0.1),1,0)</f>
        <v>0</v>
      </c>
      <c r="BM84" s="148">
        <f>IF(AND('BLOC PM'!$K74&gt;synthèse!BM$14,'BLOC PM'!$K74&lt;synthèse!BM$14+0.1),1,0)</f>
        <v>0</v>
      </c>
      <c r="BN84" s="148">
        <f>IF(AND('BLOC PM'!$K74&gt;synthèse!BN$14,'BLOC PM'!$K74&lt;synthèse!BN$14+0.1),1,0)</f>
        <v>0</v>
      </c>
      <c r="BO84" s="148">
        <f>IF(AND('BLOC PM'!$K74&gt;synthèse!BO$14,'BLOC PM'!$K74&lt;synthèse!BO$14+0.1),1,0)</f>
        <v>0</v>
      </c>
      <c r="BP84" s="148">
        <f>IF(AND('BLOC PM'!$K74&gt;synthèse!BP$14,'BLOC PM'!$K74&lt;synthèse!BP$14+0.1),1,0)</f>
        <v>0</v>
      </c>
      <c r="BQ84" s="148">
        <f>IF(AND('BLOC PM'!$K74&gt;synthèse!BQ$14,'BLOC PM'!$K74&lt;synthèse!BQ$14+0.1),1,0)</f>
        <v>0</v>
      </c>
      <c r="BR84" s="148">
        <f>IF(AND('BLOC PM'!$K74&gt;synthèse!BR$14,'BLOC PM'!$K74&lt;synthèse!BR$14+0.1),1,0)</f>
        <v>0</v>
      </c>
      <c r="BS84" s="148">
        <f>IF(AND('BLOC PM'!$K74&gt;synthèse!BS$14,'BLOC PM'!$K74&lt;synthèse!BS$14+0.1),1,0)</f>
        <v>0</v>
      </c>
      <c r="BT84" s="148">
        <f>IF(AND('BLOC PM'!$K74&gt;synthèse!BT$14,'BLOC PM'!$K74&lt;synthèse!BT$14+0.1),1,0)</f>
        <v>0</v>
      </c>
      <c r="BU84" s="148">
        <f>IF(AND('BLOC PM'!$K74&gt;synthèse!BU$14,'BLOC PM'!$K74&lt;synthèse!BU$14+0.1),1,0)</f>
        <v>0</v>
      </c>
      <c r="BV84" s="148">
        <f>IF(AND('BLOC PM'!$K74&gt;synthèse!BV$14,'BLOC PM'!$K74&lt;synthèse!BV$14+0.1),1,0)</f>
        <v>0</v>
      </c>
      <c r="BW84" s="148">
        <f>IF(AND('BLOC PM'!$K74&gt;synthèse!BW$14,'BLOC PM'!$K74&lt;synthèse!BW$14+0.1),1,0)</f>
        <v>0</v>
      </c>
      <c r="BX84" s="148">
        <f>IF(AND('BLOC PM'!$K74&gt;synthèse!BX$14,'BLOC PM'!$K74&lt;synthèse!BX$14+0.1),1,0)</f>
        <v>0</v>
      </c>
      <c r="BY84" s="148">
        <f>IF(AND('BLOC PM'!$K74&gt;synthèse!BY$14,'BLOC PM'!$K74&lt;synthèse!BY$14+0.1),1,0)</f>
        <v>0</v>
      </c>
      <c r="BZ84" s="148">
        <f>IF(AND('BLOC PM'!$K74&gt;synthèse!BZ$14,'BLOC PM'!$K74&lt;synthèse!BZ$14+0.1),1,0)</f>
        <v>0</v>
      </c>
      <c r="CA84" s="148">
        <f>IF(AND('BLOC PM'!$K74&gt;synthèse!CA$14,'BLOC PM'!$K74&lt;synthèse!CA$14+0.1),1,0)</f>
        <v>0</v>
      </c>
      <c r="CB84" s="148">
        <f>IF(AND('BLOC PM'!$K74&gt;synthèse!CB$14,'BLOC PM'!$K74&lt;synthèse!CB$14+0.1),1,0)</f>
        <v>0</v>
      </c>
      <c r="CC84" s="148">
        <f>IF(AND('BLOC PM'!$K74&gt;synthèse!CC$14,'BLOC PM'!$K74&lt;synthèse!CC$14+0.1),1,0)</f>
        <v>0</v>
      </c>
      <c r="CD84" s="148">
        <f>IF(AND('BLOC PM'!$K74&gt;synthèse!CD$14,'BLOC PM'!$K74&lt;synthèse!CD$14+0.1),1,0)</f>
        <v>0</v>
      </c>
      <c r="CE84" s="148">
        <f>IF(AND('BLOC PM'!$K74&gt;synthèse!CE$14,'BLOC PM'!$K74&lt;synthèse!CE$14+0.1),1,0)</f>
        <v>0</v>
      </c>
      <c r="CF84" s="148">
        <f>IF(AND('BLOC PM'!$K74&gt;synthèse!CF$14,'BLOC PM'!$K74&lt;synthèse!CF$14+0.1),1,0)</f>
        <v>0</v>
      </c>
      <c r="CG84" s="148">
        <f>IF(AND('BLOC PM'!$K74&gt;synthèse!CG$14,'BLOC PM'!$K74&lt;synthèse!CG$14+0.1),1,0)</f>
        <v>0</v>
      </c>
      <c r="CH84" s="148">
        <f>IF(AND('BLOC PM'!$K74&gt;synthèse!CH$14,'BLOC PM'!$K74&lt;synthèse!CH$14+0.1),1,0)</f>
        <v>0</v>
      </c>
      <c r="CI84" s="148">
        <f>IF(AND('BLOC PM'!$K74&gt;synthèse!CI$14,'BLOC PM'!$K74&lt;synthèse!CI$14+0.1),1,0)</f>
        <v>0</v>
      </c>
      <c r="CJ84" s="148">
        <f>IF(AND('BLOC PM'!$K74&gt;synthèse!CJ$14,'BLOC PM'!$K74&lt;synthèse!CJ$14+0.1),1,0)</f>
        <v>0</v>
      </c>
      <c r="CK84" s="148">
        <f>IF(AND('BLOC PM'!$K74&gt;synthèse!CK$14,'BLOC PM'!$K74&lt;synthèse!CK$14+0.1),1,0)</f>
        <v>0</v>
      </c>
      <c r="CM84" s="2">
        <f t="shared" si="66"/>
        <v>0</v>
      </c>
      <c r="CN84" s="2">
        <f t="shared" si="67"/>
        <v>0</v>
      </c>
      <c r="CO84" s="2">
        <f t="shared" si="68"/>
        <v>0</v>
      </c>
      <c r="CP84" s="2">
        <f t="shared" si="69"/>
        <v>0</v>
      </c>
      <c r="CQ84" s="2">
        <f t="shared" si="70"/>
        <v>0</v>
      </c>
      <c r="CR84" s="2">
        <f t="shared" si="71"/>
        <v>0</v>
      </c>
      <c r="CS84" s="2">
        <f t="shared" si="72"/>
        <v>0</v>
      </c>
      <c r="CT84" s="2">
        <f t="shared" si="73"/>
        <v>0</v>
      </c>
      <c r="CU84" s="2">
        <f t="shared" si="74"/>
        <v>0</v>
      </c>
      <c r="CV84" s="2">
        <f t="shared" si="75"/>
        <v>0</v>
      </c>
      <c r="CW84" s="2">
        <f t="shared" si="76"/>
        <v>0</v>
      </c>
      <c r="CX84" s="2">
        <f t="shared" si="77"/>
        <v>0</v>
      </c>
      <c r="CY84" s="2">
        <f t="shared" si="78"/>
        <v>0</v>
      </c>
      <c r="CZ84" s="2">
        <f t="shared" si="79"/>
        <v>0</v>
      </c>
      <c r="DA84" s="2">
        <f t="shared" si="80"/>
        <v>0</v>
      </c>
      <c r="DB84" s="2">
        <f t="shared" si="81"/>
        <v>0</v>
      </c>
      <c r="DC84" s="2">
        <f t="shared" si="82"/>
        <v>0</v>
      </c>
      <c r="DD84" s="2">
        <f t="shared" si="83"/>
        <v>0</v>
      </c>
      <c r="DE84" s="2">
        <f t="shared" si="84"/>
        <v>0</v>
      </c>
      <c r="DF84" s="2">
        <f t="shared" si="85"/>
        <v>0</v>
      </c>
      <c r="DG84" s="2">
        <f t="shared" si="86"/>
        <v>0</v>
      </c>
      <c r="DH84" s="2">
        <f t="shared" si="87"/>
        <v>0</v>
      </c>
      <c r="DI84" s="2">
        <f t="shared" si="88"/>
        <v>0</v>
      </c>
      <c r="DJ84" s="2">
        <f t="shared" si="89"/>
        <v>0</v>
      </c>
      <c r="DK84" s="2">
        <f t="shared" si="90"/>
        <v>0</v>
      </c>
      <c r="DL84" s="2">
        <f t="shared" si="91"/>
        <v>0</v>
      </c>
      <c r="DM84" s="2">
        <f t="shared" si="92"/>
        <v>0</v>
      </c>
      <c r="DN84" s="2">
        <f t="shared" si="93"/>
        <v>0</v>
      </c>
      <c r="DO84" s="2">
        <f t="shared" si="94"/>
        <v>0</v>
      </c>
      <c r="DP84" s="2">
        <f t="shared" si="95"/>
        <v>0</v>
      </c>
      <c r="DQ84" s="2">
        <f t="shared" si="96"/>
        <v>0</v>
      </c>
      <c r="DR84" s="2">
        <f t="shared" si="97"/>
        <v>0</v>
      </c>
      <c r="DS84" s="2">
        <f t="shared" si="98"/>
        <v>0</v>
      </c>
      <c r="DT84" s="2">
        <f t="shared" si="99"/>
        <v>0</v>
      </c>
      <c r="DU84" s="2">
        <f t="shared" si="100"/>
        <v>0</v>
      </c>
      <c r="DV84" s="2">
        <f t="shared" si="101"/>
        <v>0</v>
      </c>
      <c r="DW84" s="2">
        <f t="shared" si="102"/>
        <v>0</v>
      </c>
      <c r="DX84" s="2">
        <f t="shared" si="103"/>
        <v>0</v>
      </c>
      <c r="DY84" s="2">
        <f t="shared" si="104"/>
        <v>0</v>
      </c>
      <c r="DZ84" s="2">
        <f t="shared" si="105"/>
        <v>0</v>
      </c>
      <c r="EA84" s="2">
        <f t="shared" si="106"/>
        <v>0</v>
      </c>
      <c r="EB84" s="2">
        <f t="shared" si="107"/>
        <v>0</v>
      </c>
      <c r="EC84" s="2">
        <f t="shared" si="108"/>
        <v>0</v>
      </c>
      <c r="ED84" s="2">
        <f t="shared" si="109"/>
        <v>0</v>
      </c>
      <c r="EE84" s="2">
        <f t="shared" si="110"/>
        <v>0</v>
      </c>
      <c r="EF84" s="2">
        <f t="shared" si="111"/>
        <v>0</v>
      </c>
      <c r="EG84" s="2">
        <f t="shared" si="112"/>
        <v>0</v>
      </c>
      <c r="EH84" s="2">
        <f t="shared" si="122"/>
        <v>0</v>
      </c>
      <c r="EI84" s="2">
        <f t="shared" si="121"/>
        <v>0</v>
      </c>
      <c r="EJ84" s="2">
        <f t="shared" si="121"/>
        <v>0</v>
      </c>
      <c r="EK84" s="2">
        <f t="shared" si="121"/>
        <v>0</v>
      </c>
      <c r="EL84" s="2">
        <f t="shared" si="121"/>
        <v>0</v>
      </c>
      <c r="EM84" s="2">
        <f t="shared" si="121"/>
        <v>0</v>
      </c>
      <c r="EN84" s="2">
        <f t="shared" si="121"/>
        <v>0</v>
      </c>
      <c r="EO84" s="2">
        <f t="shared" si="121"/>
        <v>0</v>
      </c>
      <c r="EP84" s="2">
        <f t="shared" si="121"/>
        <v>0</v>
      </c>
    </row>
    <row r="85" spans="1:146" ht="15" x14ac:dyDescent="0.2">
      <c r="A85" s="305" t="s">
        <v>165</v>
      </c>
      <c r="B85" s="244">
        <f>SUMIF('BLOC PM'!$N$6:$N$221,A85,'BLOC PM'!$I$6:$I$221)</f>
        <v>1935</v>
      </c>
      <c r="C85" s="245">
        <f>+COUNTIF('BLOC PM'!$N$6:$N$221,A85)</f>
        <v>3</v>
      </c>
      <c r="D85" s="246">
        <f>+SUMIF('BLOC PM'!$N$6:$N$221,A85,'BLOC PM'!$K$6:$K$221)/C85</f>
        <v>0.82576435079818022</v>
      </c>
      <c r="E85" s="245">
        <f>+COUNTIF('UP PM'!$N$6:$N$4935,A85)</f>
        <v>0</v>
      </c>
      <c r="F85" s="244">
        <f>+SUMIF('UP PM'!$N$6:$N$4935,A85,'UP PM'!$G$6:$G$4935)</f>
        <v>0</v>
      </c>
      <c r="G85" s="166"/>
      <c r="H85" s="248">
        <f>SUMIF('BLOC PM'!$N$6:$N$207,A85,'BLOC PM'!$L$6:$L$207)+SUMIF('UP PM'!$N$6:$N$118,A85,'UP PM'!$S$6:$S$118)</f>
        <v>103070</v>
      </c>
      <c r="I85" s="119" t="e">
        <f>+SUMIF('[4]UP PM'!$I$6:$I$4874,A85,'[4]UP PM'!$H$6:$H$4874)</f>
        <v>#VALUE!</v>
      </c>
      <c r="L85" s="66"/>
      <c r="M85" s="9" t="str">
        <f>IF('BLOC PM'!A75&lt;&gt;"",'BLOC PM'!A75,"")</f>
        <v/>
      </c>
      <c r="N85" s="9">
        <f>IF(AND('BLOC PM'!A75&lt;&gt;"",'BLOC PM'!N75&lt;&gt;"*Non mis en vente"),1,0)</f>
        <v>0</v>
      </c>
      <c r="O85" s="9">
        <f>IF(OR('BLOC PM'!E75="CR",'BLOC PM'!E75="CE"),1,0)</f>
        <v>0</v>
      </c>
      <c r="P85" s="9">
        <f>IF(AND('BLOC PM'!N75&lt;&gt;"*RETIRE",'BLOC PM'!N75&lt;&gt;"*PAS D'OFFRE",'BLOC PM'!N75&lt;&gt;""),1,0)</f>
        <v>0</v>
      </c>
      <c r="Q85" s="10">
        <f>'BLOC PM'!I75</f>
        <v>0</v>
      </c>
      <c r="R85" s="10">
        <f t="shared" si="131"/>
        <v>0</v>
      </c>
      <c r="S85" s="10">
        <f>'BLOC PM'!L75</f>
        <v>0</v>
      </c>
      <c r="T85" s="10">
        <f t="shared" si="132"/>
        <v>0</v>
      </c>
      <c r="U85" s="10">
        <f>'BLOC PM'!O75</f>
        <v>0</v>
      </c>
      <c r="V85" s="10">
        <f t="shared" si="133"/>
        <v>0</v>
      </c>
      <c r="W85" s="10">
        <f>'BLOC PM'!B75</f>
        <v>0</v>
      </c>
      <c r="X85" s="7"/>
      <c r="Y85" s="2">
        <f>+'UP PM'!A76</f>
        <v>0</v>
      </c>
      <c r="Z85" s="2">
        <f>IF(AND('UP PM'!A76&lt;&gt;"",'UP PM'!N76&lt;&gt;"*Non mis en vente"),1,0)</f>
        <v>0</v>
      </c>
      <c r="AA85" s="2">
        <f>IF(AND('UP PM'!N76&lt;&gt;"*RETIRE",'UP PM'!N76&lt;&gt;"*PAS D'OFFRE",'UP PM'!N76&lt;&gt;""),1,0)</f>
        <v>0</v>
      </c>
      <c r="AB85" s="10">
        <f>+'UP PM'!G76</f>
        <v>0</v>
      </c>
      <c r="AC85" s="2">
        <f t="shared" si="130"/>
        <v>0</v>
      </c>
      <c r="AD85" s="2">
        <f>'UP PM'!B76</f>
        <v>0</v>
      </c>
      <c r="AE85" s="7"/>
      <c r="AF85" s="154"/>
      <c r="AG85" s="9" t="str">
        <f>IF('BLOC PM'!A75&lt;&gt;"",'BLOC PM'!A75,"")</f>
        <v/>
      </c>
      <c r="AH85" s="148">
        <f>IF(AND('BLOC PM'!$K75&gt;synthèse!AH$14,'BLOC PM'!$K75&lt;synthèse!AH$14+0.1),1,0)</f>
        <v>0</v>
      </c>
      <c r="AI85" s="148">
        <f>IF(AND('BLOC PM'!$K75&gt;synthèse!AI$14,'BLOC PM'!$K75&lt;synthèse!AI$14+0.1),1,0)</f>
        <v>0</v>
      </c>
      <c r="AJ85" s="148">
        <f>IF(AND('BLOC PM'!$K75&gt;synthèse!AJ$14,'BLOC PM'!$K75&lt;synthèse!AJ$14+0.1),1,0)</f>
        <v>0</v>
      </c>
      <c r="AK85" s="148">
        <f>IF(AND('BLOC PM'!$K75&gt;synthèse!AK$14,'BLOC PM'!$K75&lt;synthèse!AK$14+0.1),1,0)</f>
        <v>0</v>
      </c>
      <c r="AL85" s="148">
        <f>IF(AND('BLOC PM'!$K75&gt;synthèse!AL$14,'BLOC PM'!$K75&lt;synthèse!AL$14+0.1),1,0)</f>
        <v>0</v>
      </c>
      <c r="AM85" s="148">
        <f>IF(AND('BLOC PM'!$K75&gt;synthèse!AM$14,'BLOC PM'!$K75&lt;synthèse!AM$14+0.1),1,0)</f>
        <v>0</v>
      </c>
      <c r="AN85" s="148">
        <f>IF(AND('BLOC PM'!$K75&gt;synthèse!AN$14,'BLOC PM'!$K75&lt;synthèse!AN$14+0.1),1,0)</f>
        <v>0</v>
      </c>
      <c r="AO85" s="148">
        <f>IF(AND('BLOC PM'!$K75&gt;synthèse!AO$14,'BLOC PM'!$K75&lt;synthèse!AO$14+0.1),1,0)</f>
        <v>0</v>
      </c>
      <c r="AP85" s="148">
        <f>IF(AND('BLOC PM'!$K75&gt;synthèse!AP$14,'BLOC PM'!$K75&lt;synthèse!AP$14+0.1),1,0)</f>
        <v>0</v>
      </c>
      <c r="AQ85" s="148">
        <f>IF(AND('BLOC PM'!$K75&gt;synthèse!AQ$14,'BLOC PM'!$K75&lt;synthèse!AQ$14+0.1),1,0)</f>
        <v>0</v>
      </c>
      <c r="AR85" s="148">
        <f>IF(AND('BLOC PM'!$K75&gt;synthèse!AR$14,'BLOC PM'!$K75&lt;synthèse!AR$14+0.1),1,0)</f>
        <v>0</v>
      </c>
      <c r="AS85" s="148">
        <f>IF(AND('BLOC PM'!$K75&gt;synthèse!AS$14,'BLOC PM'!$K75&lt;synthèse!AS$14+0.1),1,0)</f>
        <v>0</v>
      </c>
      <c r="AT85" s="148">
        <f>IF(AND('BLOC PM'!$K75&gt;synthèse!AT$14,'BLOC PM'!$K75&lt;synthèse!AT$14+0.1),1,0)</f>
        <v>0</v>
      </c>
      <c r="AU85" s="148">
        <f>IF(AND('BLOC PM'!$K75&gt;synthèse!AU$14,'BLOC PM'!$K75&lt;synthèse!AU$14+0.1),1,0)</f>
        <v>0</v>
      </c>
      <c r="AV85" s="148">
        <f>IF(AND('BLOC PM'!$K75&gt;synthèse!AV$14,'BLOC PM'!$K75&lt;synthèse!AV$14+0.1),1,0)</f>
        <v>0</v>
      </c>
      <c r="AW85" s="148">
        <f>IF(AND('BLOC PM'!$K75&gt;synthèse!AW$14,'BLOC PM'!$K75&lt;synthèse!AW$14+0.1),1,0)</f>
        <v>0</v>
      </c>
      <c r="AX85" s="148">
        <f>IF(AND('BLOC PM'!$K75&gt;synthèse!AX$14,'BLOC PM'!$K75&lt;synthèse!AX$14+0.1),1,0)</f>
        <v>0</v>
      </c>
      <c r="AY85" s="148">
        <f>IF(AND('BLOC PM'!$K75&gt;synthèse!AY$14,'BLOC PM'!$K75&lt;synthèse!AY$14+0.1),1,0)</f>
        <v>0</v>
      </c>
      <c r="AZ85" s="148">
        <f>IF(AND('BLOC PM'!$K75&gt;synthèse!AZ$14,'BLOC PM'!$K75&lt;synthèse!AZ$14+0.1),1,0)</f>
        <v>0</v>
      </c>
      <c r="BA85" s="148">
        <f>IF(AND('BLOC PM'!$K75&gt;synthèse!BA$14,'BLOC PM'!$K75&lt;synthèse!BA$14+0.1),1,0)</f>
        <v>0</v>
      </c>
      <c r="BB85" s="148">
        <f>IF(AND('BLOC PM'!$K75&gt;synthèse!BB$14,'BLOC PM'!$K75&lt;synthèse!BB$14+0.1),1,0)</f>
        <v>0</v>
      </c>
      <c r="BC85" s="148">
        <f>IF(AND('BLOC PM'!$K75&gt;synthèse!BC$14,'BLOC PM'!$K75&lt;synthèse!BC$14+0.1),1,0)</f>
        <v>0</v>
      </c>
      <c r="BD85" s="148">
        <f>IF(AND('BLOC PM'!$K75&gt;synthèse!BD$14,'BLOC PM'!$K75&lt;synthèse!BD$14+0.1),1,0)</f>
        <v>0</v>
      </c>
      <c r="BE85" s="148">
        <f>IF(AND('BLOC PM'!$K75&gt;synthèse!BE$14,'BLOC PM'!$K75&lt;synthèse!BE$14+0.1),1,0)</f>
        <v>0</v>
      </c>
      <c r="BF85" s="148">
        <f>IF(AND('BLOC PM'!$K75&gt;synthèse!BF$14,'BLOC PM'!$K75&lt;synthèse!BF$14+0.1),1,0)</f>
        <v>0</v>
      </c>
      <c r="BG85" s="148">
        <f>IF(AND('BLOC PM'!$K75&gt;synthèse!BG$14,'BLOC PM'!$K75&lt;synthèse!BG$14+0.1),1,0)</f>
        <v>0</v>
      </c>
      <c r="BH85" s="148">
        <f>IF(AND('BLOC PM'!$K75&gt;synthèse!BH$14,'BLOC PM'!$K75&lt;synthèse!BH$14+0.1),1,0)</f>
        <v>0</v>
      </c>
      <c r="BI85" s="148">
        <f>IF(AND('BLOC PM'!$K75&gt;synthèse!BI$14,'BLOC PM'!$K75&lt;synthèse!BI$14+0.1),1,0)</f>
        <v>0</v>
      </c>
      <c r="BJ85" s="148">
        <f>IF(AND('BLOC PM'!$K75&gt;synthèse!BJ$14,'BLOC PM'!$K75&lt;synthèse!BJ$14+0.1),1,0)</f>
        <v>0</v>
      </c>
      <c r="BK85" s="148">
        <f>IF(AND('BLOC PM'!$K75&gt;synthèse!BK$14,'BLOC PM'!$K75&lt;synthèse!BK$14+0.1),1,0)</f>
        <v>0</v>
      </c>
      <c r="BL85" s="148">
        <f>IF(AND('BLOC PM'!$K75&gt;synthèse!BL$14,'BLOC PM'!$K75&lt;synthèse!BL$14+0.1),1,0)</f>
        <v>0</v>
      </c>
      <c r="BM85" s="148">
        <f>IF(AND('BLOC PM'!$K75&gt;synthèse!BM$14,'BLOC PM'!$K75&lt;synthèse!BM$14+0.1),1,0)</f>
        <v>0</v>
      </c>
      <c r="BN85" s="148">
        <f>IF(AND('BLOC PM'!$K75&gt;synthèse!BN$14,'BLOC PM'!$K75&lt;synthèse!BN$14+0.1),1,0)</f>
        <v>0</v>
      </c>
      <c r="BO85" s="148">
        <f>IF(AND('BLOC PM'!$K75&gt;synthèse!BO$14,'BLOC PM'!$K75&lt;synthèse!BO$14+0.1),1,0)</f>
        <v>0</v>
      </c>
      <c r="BP85" s="148">
        <f>IF(AND('BLOC PM'!$K75&gt;synthèse!BP$14,'BLOC PM'!$K75&lt;synthèse!BP$14+0.1),1,0)</f>
        <v>0</v>
      </c>
      <c r="BQ85" s="148">
        <f>IF(AND('BLOC PM'!$K75&gt;synthèse!BQ$14,'BLOC PM'!$K75&lt;synthèse!BQ$14+0.1),1,0)</f>
        <v>0</v>
      </c>
      <c r="BR85" s="148">
        <f>IF(AND('BLOC PM'!$K75&gt;synthèse!BR$14,'BLOC PM'!$K75&lt;synthèse!BR$14+0.1),1,0)</f>
        <v>0</v>
      </c>
      <c r="BS85" s="148">
        <f>IF(AND('BLOC PM'!$K75&gt;synthèse!BS$14,'BLOC PM'!$K75&lt;synthèse!BS$14+0.1),1,0)</f>
        <v>0</v>
      </c>
      <c r="BT85" s="148">
        <f>IF(AND('BLOC PM'!$K75&gt;synthèse!BT$14,'BLOC PM'!$K75&lt;synthèse!BT$14+0.1),1,0)</f>
        <v>0</v>
      </c>
      <c r="BU85" s="148">
        <f>IF(AND('BLOC PM'!$K75&gt;synthèse!BU$14,'BLOC PM'!$K75&lt;synthèse!BU$14+0.1),1,0)</f>
        <v>0</v>
      </c>
      <c r="BV85" s="148">
        <f>IF(AND('BLOC PM'!$K75&gt;synthèse!BV$14,'BLOC PM'!$K75&lt;synthèse!BV$14+0.1),1,0)</f>
        <v>0</v>
      </c>
      <c r="BW85" s="148">
        <f>IF(AND('BLOC PM'!$K75&gt;synthèse!BW$14,'BLOC PM'!$K75&lt;synthèse!BW$14+0.1),1,0)</f>
        <v>0</v>
      </c>
      <c r="BX85" s="148">
        <f>IF(AND('BLOC PM'!$K75&gt;synthèse!BX$14,'BLOC PM'!$K75&lt;synthèse!BX$14+0.1),1,0)</f>
        <v>0</v>
      </c>
      <c r="BY85" s="148">
        <f>IF(AND('BLOC PM'!$K75&gt;synthèse!BY$14,'BLOC PM'!$K75&lt;synthèse!BY$14+0.1),1,0)</f>
        <v>0</v>
      </c>
      <c r="BZ85" s="148">
        <f>IF(AND('BLOC PM'!$K75&gt;synthèse!BZ$14,'BLOC PM'!$K75&lt;synthèse!BZ$14+0.1),1,0)</f>
        <v>0</v>
      </c>
      <c r="CA85" s="148">
        <f>IF(AND('BLOC PM'!$K75&gt;synthèse!CA$14,'BLOC PM'!$K75&lt;synthèse!CA$14+0.1),1,0)</f>
        <v>0</v>
      </c>
      <c r="CB85" s="148">
        <f>IF(AND('BLOC PM'!$K75&gt;synthèse!CB$14,'BLOC PM'!$K75&lt;synthèse!CB$14+0.1),1,0)</f>
        <v>0</v>
      </c>
      <c r="CC85" s="148">
        <f>IF(AND('BLOC PM'!$K75&gt;synthèse!CC$14,'BLOC PM'!$K75&lt;synthèse!CC$14+0.1),1,0)</f>
        <v>0</v>
      </c>
      <c r="CD85" s="148">
        <f>IF(AND('BLOC PM'!$K75&gt;synthèse!CD$14,'BLOC PM'!$K75&lt;synthèse!CD$14+0.1),1,0)</f>
        <v>0</v>
      </c>
      <c r="CE85" s="148">
        <f>IF(AND('BLOC PM'!$K75&gt;synthèse!CE$14,'BLOC PM'!$K75&lt;synthèse!CE$14+0.1),1,0)</f>
        <v>0</v>
      </c>
      <c r="CF85" s="148">
        <f>IF(AND('BLOC PM'!$K75&gt;synthèse!CF$14,'BLOC PM'!$K75&lt;synthèse!CF$14+0.1),1,0)</f>
        <v>0</v>
      </c>
      <c r="CG85" s="148">
        <f>IF(AND('BLOC PM'!$K75&gt;synthèse!CG$14,'BLOC PM'!$K75&lt;synthèse!CG$14+0.1),1,0)</f>
        <v>0</v>
      </c>
      <c r="CH85" s="148">
        <f>IF(AND('BLOC PM'!$K75&gt;synthèse!CH$14,'BLOC PM'!$K75&lt;synthèse!CH$14+0.1),1,0)</f>
        <v>0</v>
      </c>
      <c r="CI85" s="148">
        <f>IF(AND('BLOC PM'!$K75&gt;synthèse!CI$14,'BLOC PM'!$K75&lt;synthèse!CI$14+0.1),1,0)</f>
        <v>0</v>
      </c>
      <c r="CJ85" s="148">
        <f>IF(AND('BLOC PM'!$K75&gt;synthèse!CJ$14,'BLOC PM'!$K75&lt;synthèse!CJ$14+0.1),1,0)</f>
        <v>0</v>
      </c>
      <c r="CK85" s="148">
        <f>IF(AND('BLOC PM'!$K75&gt;synthèse!CK$14,'BLOC PM'!$K75&lt;synthèse!CK$14+0.1),1,0)</f>
        <v>0</v>
      </c>
      <c r="CM85" s="2">
        <f t="shared" si="66"/>
        <v>0</v>
      </c>
      <c r="CN85" s="2">
        <f t="shared" si="67"/>
        <v>0</v>
      </c>
      <c r="CO85" s="2">
        <f t="shared" si="68"/>
        <v>0</v>
      </c>
      <c r="CP85" s="2">
        <f t="shared" si="69"/>
        <v>0</v>
      </c>
      <c r="CQ85" s="2">
        <f t="shared" si="70"/>
        <v>0</v>
      </c>
      <c r="CR85" s="2">
        <f t="shared" si="71"/>
        <v>0</v>
      </c>
      <c r="CS85" s="2">
        <f t="shared" si="72"/>
        <v>0</v>
      </c>
      <c r="CT85" s="2">
        <f t="shared" si="73"/>
        <v>0</v>
      </c>
      <c r="CU85" s="2">
        <f t="shared" si="74"/>
        <v>0</v>
      </c>
      <c r="CV85" s="2">
        <f t="shared" si="75"/>
        <v>0</v>
      </c>
      <c r="CW85" s="2">
        <f t="shared" si="76"/>
        <v>0</v>
      </c>
      <c r="CX85" s="2">
        <f t="shared" si="77"/>
        <v>0</v>
      </c>
      <c r="CY85" s="2">
        <f t="shared" si="78"/>
        <v>0</v>
      </c>
      <c r="CZ85" s="2">
        <f t="shared" si="79"/>
        <v>0</v>
      </c>
      <c r="DA85" s="2">
        <f t="shared" si="80"/>
        <v>0</v>
      </c>
      <c r="DB85" s="2">
        <f t="shared" si="81"/>
        <v>0</v>
      </c>
      <c r="DC85" s="2">
        <f t="shared" si="82"/>
        <v>0</v>
      </c>
      <c r="DD85" s="2">
        <f t="shared" si="83"/>
        <v>0</v>
      </c>
      <c r="DE85" s="2">
        <f t="shared" si="84"/>
        <v>0</v>
      </c>
      <c r="DF85" s="2">
        <f t="shared" si="85"/>
        <v>0</v>
      </c>
      <c r="DG85" s="2">
        <f t="shared" si="86"/>
        <v>0</v>
      </c>
      <c r="DH85" s="2">
        <f t="shared" si="87"/>
        <v>0</v>
      </c>
      <c r="DI85" s="2">
        <f t="shared" si="88"/>
        <v>0</v>
      </c>
      <c r="DJ85" s="2">
        <f t="shared" si="89"/>
        <v>0</v>
      </c>
      <c r="DK85" s="2">
        <f t="shared" si="90"/>
        <v>0</v>
      </c>
      <c r="DL85" s="2">
        <f t="shared" si="91"/>
        <v>0</v>
      </c>
      <c r="DM85" s="2">
        <f t="shared" si="92"/>
        <v>0</v>
      </c>
      <c r="DN85" s="2">
        <f t="shared" si="93"/>
        <v>0</v>
      </c>
      <c r="DO85" s="2">
        <f t="shared" si="94"/>
        <v>0</v>
      </c>
      <c r="DP85" s="2">
        <f t="shared" si="95"/>
        <v>0</v>
      </c>
      <c r="DQ85" s="2">
        <f t="shared" si="96"/>
        <v>0</v>
      </c>
      <c r="DR85" s="2">
        <f t="shared" si="97"/>
        <v>0</v>
      </c>
      <c r="DS85" s="2">
        <f t="shared" si="98"/>
        <v>0</v>
      </c>
      <c r="DT85" s="2">
        <f t="shared" si="99"/>
        <v>0</v>
      </c>
      <c r="DU85" s="2">
        <f t="shared" si="100"/>
        <v>0</v>
      </c>
      <c r="DV85" s="2">
        <f t="shared" si="101"/>
        <v>0</v>
      </c>
      <c r="DW85" s="2">
        <f t="shared" si="102"/>
        <v>0</v>
      </c>
      <c r="DX85" s="2">
        <f t="shared" si="103"/>
        <v>0</v>
      </c>
      <c r="DY85" s="2">
        <f t="shared" si="104"/>
        <v>0</v>
      </c>
      <c r="DZ85" s="2">
        <f t="shared" si="105"/>
        <v>0</v>
      </c>
      <c r="EA85" s="2">
        <f t="shared" si="106"/>
        <v>0</v>
      </c>
      <c r="EB85" s="2">
        <f t="shared" si="107"/>
        <v>0</v>
      </c>
      <c r="EC85" s="2">
        <f t="shared" si="108"/>
        <v>0</v>
      </c>
      <c r="ED85" s="2">
        <f t="shared" si="109"/>
        <v>0</v>
      </c>
      <c r="EE85" s="2">
        <f t="shared" si="110"/>
        <v>0</v>
      </c>
      <c r="EF85" s="2">
        <f t="shared" si="111"/>
        <v>0</v>
      </c>
      <c r="EG85" s="2">
        <f t="shared" si="112"/>
        <v>0</v>
      </c>
      <c r="EH85" s="2">
        <f t="shared" si="122"/>
        <v>0</v>
      </c>
      <c r="EI85" s="2">
        <f t="shared" si="121"/>
        <v>0</v>
      </c>
      <c r="EJ85" s="2">
        <f t="shared" si="121"/>
        <v>0</v>
      </c>
      <c r="EK85" s="2">
        <f t="shared" si="121"/>
        <v>0</v>
      </c>
      <c r="EL85" s="2">
        <f t="shared" si="121"/>
        <v>0</v>
      </c>
      <c r="EM85" s="2">
        <f t="shared" si="121"/>
        <v>0</v>
      </c>
      <c r="EN85" s="2">
        <f t="shared" si="121"/>
        <v>0</v>
      </c>
      <c r="EO85" s="2">
        <f t="shared" si="121"/>
        <v>0</v>
      </c>
      <c r="EP85" s="2">
        <f t="shared" si="121"/>
        <v>0</v>
      </c>
    </row>
    <row r="86" spans="1:146" ht="15" x14ac:dyDescent="0.2">
      <c r="A86" s="305" t="s">
        <v>233</v>
      </c>
      <c r="B86" s="244">
        <f>SUMIF('BLOC PM'!$N$6:$N$221,A86,'BLOC PM'!$I$6:$I$221)</f>
        <v>1601</v>
      </c>
      <c r="C86" s="245">
        <f>+COUNTIF('BLOC PM'!$N$6:$N$221,A86)</f>
        <v>1</v>
      </c>
      <c r="D86" s="246">
        <f>+SUMIF('BLOC PM'!$N$6:$N$221,A86,'BLOC PM'!$K$6:$K$221)/C86</f>
        <v>0.56353396691305879</v>
      </c>
      <c r="E86" s="245">
        <f>+COUNTIF('UP PM'!$N$6:$N$4935,A86)</f>
        <v>0</v>
      </c>
      <c r="F86" s="244">
        <f>+SUMIF('UP PM'!$N$6:$N$4935,A86,'UP PM'!$G$6:$G$4935)</f>
        <v>0</v>
      </c>
      <c r="G86" s="123"/>
      <c r="H86" s="248">
        <f>SUMIF('BLOC PM'!$N$6:$N$207,A86,'BLOC PM'!$L$6:$L$207)+SUMIF('UP PM'!$N$6:$N$118,A86,'UP PM'!$S$6:$S$118)</f>
        <v>81818</v>
      </c>
      <c r="I86" s="119" t="e">
        <f>+SUMIF('[4]UP PM'!$I$6:$I$4874,A86,'[4]UP PM'!$H$6:$H$4874)</f>
        <v>#VALUE!</v>
      </c>
      <c r="L86" s="66"/>
      <c r="M86" s="9" t="str">
        <f>IF('BLOC PM'!A76&lt;&gt;"",'BLOC PM'!A76,"")</f>
        <v/>
      </c>
      <c r="N86" s="9">
        <f>IF(AND('BLOC PM'!A76&lt;&gt;"",'BLOC PM'!N76&lt;&gt;"*Non mis en vente"),1,0)</f>
        <v>0</v>
      </c>
      <c r="O86" s="9">
        <f>IF(OR('BLOC PM'!E76="CR",'BLOC PM'!E76="CE"),1,0)</f>
        <v>0</v>
      </c>
      <c r="P86" s="9">
        <f>IF(AND('BLOC PM'!N76&lt;&gt;"*RETIRE",'BLOC PM'!N76&lt;&gt;"*PAS D'OFFRE",'BLOC PM'!N76&lt;&gt;""),1,0)</f>
        <v>0</v>
      </c>
      <c r="Q86" s="10">
        <f>'BLOC PM'!I76</f>
        <v>0</v>
      </c>
      <c r="R86" s="10">
        <f t="shared" si="131"/>
        <v>0</v>
      </c>
      <c r="S86" s="10">
        <f>'BLOC PM'!L76</f>
        <v>0</v>
      </c>
      <c r="T86" s="10">
        <f t="shared" si="132"/>
        <v>0</v>
      </c>
      <c r="U86" s="10">
        <f>'BLOC PM'!O76</f>
        <v>0</v>
      </c>
      <c r="V86" s="10">
        <f t="shared" si="133"/>
        <v>0</v>
      </c>
      <c r="W86" s="10">
        <f>'BLOC PM'!B76</f>
        <v>0</v>
      </c>
      <c r="X86" s="7"/>
      <c r="Y86" s="2">
        <f>+'UP PM'!A77</f>
        <v>0</v>
      </c>
      <c r="Z86" s="2">
        <f>IF(AND('UP PM'!A77&lt;&gt;"",'UP PM'!N77&lt;&gt;"*Non mis en vente"),1,0)</f>
        <v>0</v>
      </c>
      <c r="AA86" s="2">
        <f>IF(AND('UP PM'!N77&lt;&gt;"*RETIRE",'UP PM'!N77&lt;&gt;"*PAS D'OFFRE",'UP PM'!N77&lt;&gt;""),1,0)</f>
        <v>0</v>
      </c>
      <c r="AB86" s="10">
        <f>+'UP PM'!G77</f>
        <v>0</v>
      </c>
      <c r="AC86" s="2">
        <f t="shared" si="130"/>
        <v>0</v>
      </c>
      <c r="AD86" s="2">
        <f>'UP PM'!B77</f>
        <v>0</v>
      </c>
      <c r="AE86" s="7"/>
      <c r="AF86" s="154"/>
      <c r="AG86" s="9" t="str">
        <f>IF('BLOC PM'!A76&lt;&gt;"",'BLOC PM'!A76,"")</f>
        <v/>
      </c>
      <c r="AH86" s="148">
        <f>IF(AND('BLOC PM'!$K76&gt;synthèse!AH$14,'BLOC PM'!$K76&lt;synthèse!AH$14+0.1),1,0)</f>
        <v>0</v>
      </c>
      <c r="AI86" s="148">
        <f>IF(AND('BLOC PM'!$K76&gt;synthèse!AI$14,'BLOC PM'!$K76&lt;synthèse!AI$14+0.1),1,0)</f>
        <v>0</v>
      </c>
      <c r="AJ86" s="148">
        <f>IF(AND('BLOC PM'!$K76&gt;synthèse!AJ$14,'BLOC PM'!$K76&lt;synthèse!AJ$14+0.1),1,0)</f>
        <v>0</v>
      </c>
      <c r="AK86" s="148">
        <f>IF(AND('BLOC PM'!$K76&gt;synthèse!AK$14,'BLOC PM'!$K76&lt;synthèse!AK$14+0.1),1,0)</f>
        <v>0</v>
      </c>
      <c r="AL86" s="148">
        <f>IF(AND('BLOC PM'!$K76&gt;synthèse!AL$14,'BLOC PM'!$K76&lt;synthèse!AL$14+0.1),1,0)</f>
        <v>0</v>
      </c>
      <c r="AM86" s="148">
        <f>IF(AND('BLOC PM'!$K76&gt;synthèse!AM$14,'BLOC PM'!$K76&lt;synthèse!AM$14+0.1),1,0)</f>
        <v>0</v>
      </c>
      <c r="AN86" s="148">
        <f>IF(AND('BLOC PM'!$K76&gt;synthèse!AN$14,'BLOC PM'!$K76&lt;synthèse!AN$14+0.1),1,0)</f>
        <v>0</v>
      </c>
      <c r="AO86" s="148">
        <f>IF(AND('BLOC PM'!$K76&gt;synthèse!AO$14,'BLOC PM'!$K76&lt;synthèse!AO$14+0.1),1,0)</f>
        <v>0</v>
      </c>
      <c r="AP86" s="148">
        <f>IF(AND('BLOC PM'!$K76&gt;synthèse!AP$14,'BLOC PM'!$K76&lt;synthèse!AP$14+0.1),1,0)</f>
        <v>0</v>
      </c>
      <c r="AQ86" s="148">
        <f>IF(AND('BLOC PM'!$K76&gt;synthèse!AQ$14,'BLOC PM'!$K76&lt;synthèse!AQ$14+0.1),1,0)</f>
        <v>0</v>
      </c>
      <c r="AR86" s="148">
        <f>IF(AND('BLOC PM'!$K76&gt;synthèse!AR$14,'BLOC PM'!$K76&lt;synthèse!AR$14+0.1),1,0)</f>
        <v>0</v>
      </c>
      <c r="AS86" s="148">
        <f>IF(AND('BLOC PM'!$K76&gt;synthèse!AS$14,'BLOC PM'!$K76&lt;synthèse!AS$14+0.1),1,0)</f>
        <v>0</v>
      </c>
      <c r="AT86" s="148">
        <f>IF(AND('BLOC PM'!$K76&gt;synthèse!AT$14,'BLOC PM'!$K76&lt;synthèse!AT$14+0.1),1,0)</f>
        <v>0</v>
      </c>
      <c r="AU86" s="148">
        <f>IF(AND('BLOC PM'!$K76&gt;synthèse!AU$14,'BLOC PM'!$K76&lt;synthèse!AU$14+0.1),1,0)</f>
        <v>0</v>
      </c>
      <c r="AV86" s="148">
        <f>IF(AND('BLOC PM'!$K76&gt;synthèse!AV$14,'BLOC PM'!$K76&lt;synthèse!AV$14+0.1),1,0)</f>
        <v>0</v>
      </c>
      <c r="AW86" s="148">
        <f>IF(AND('BLOC PM'!$K76&gt;synthèse!AW$14,'BLOC PM'!$K76&lt;synthèse!AW$14+0.1),1,0)</f>
        <v>0</v>
      </c>
      <c r="AX86" s="148">
        <f>IF(AND('BLOC PM'!$K76&gt;synthèse!AX$14,'BLOC PM'!$K76&lt;synthèse!AX$14+0.1),1,0)</f>
        <v>0</v>
      </c>
      <c r="AY86" s="148">
        <f>IF(AND('BLOC PM'!$K76&gt;synthèse!AY$14,'BLOC PM'!$K76&lt;synthèse!AY$14+0.1),1,0)</f>
        <v>0</v>
      </c>
      <c r="AZ86" s="148">
        <f>IF(AND('BLOC PM'!$K76&gt;synthèse!AZ$14,'BLOC PM'!$K76&lt;synthèse!AZ$14+0.1),1,0)</f>
        <v>0</v>
      </c>
      <c r="BA86" s="148">
        <f>IF(AND('BLOC PM'!$K76&gt;synthèse!BA$14,'BLOC PM'!$K76&lt;synthèse!BA$14+0.1),1,0)</f>
        <v>0</v>
      </c>
      <c r="BB86" s="148">
        <f>IF(AND('BLOC PM'!$K76&gt;synthèse!BB$14,'BLOC PM'!$K76&lt;synthèse!BB$14+0.1),1,0)</f>
        <v>0</v>
      </c>
      <c r="BC86" s="148">
        <f>IF(AND('BLOC PM'!$K76&gt;synthèse!BC$14,'BLOC PM'!$K76&lt;synthèse!BC$14+0.1),1,0)</f>
        <v>0</v>
      </c>
      <c r="BD86" s="148">
        <f>IF(AND('BLOC PM'!$K76&gt;synthèse!BD$14,'BLOC PM'!$K76&lt;synthèse!BD$14+0.1),1,0)</f>
        <v>0</v>
      </c>
      <c r="BE86" s="148">
        <f>IF(AND('BLOC PM'!$K76&gt;synthèse!BE$14,'BLOC PM'!$K76&lt;synthèse!BE$14+0.1),1,0)</f>
        <v>0</v>
      </c>
      <c r="BF86" s="148">
        <f>IF(AND('BLOC PM'!$K76&gt;synthèse!BF$14,'BLOC PM'!$K76&lt;synthèse!BF$14+0.1),1,0)</f>
        <v>0</v>
      </c>
      <c r="BG86" s="148">
        <f>IF(AND('BLOC PM'!$K76&gt;synthèse!BG$14,'BLOC PM'!$K76&lt;synthèse!BG$14+0.1),1,0)</f>
        <v>0</v>
      </c>
      <c r="BH86" s="148">
        <f>IF(AND('BLOC PM'!$K76&gt;synthèse!BH$14,'BLOC PM'!$K76&lt;synthèse!BH$14+0.1),1,0)</f>
        <v>0</v>
      </c>
      <c r="BI86" s="148">
        <f>IF(AND('BLOC PM'!$K76&gt;synthèse!BI$14,'BLOC PM'!$K76&lt;synthèse!BI$14+0.1),1,0)</f>
        <v>0</v>
      </c>
      <c r="BJ86" s="148">
        <f>IF(AND('BLOC PM'!$K76&gt;synthèse!BJ$14,'BLOC PM'!$K76&lt;synthèse!BJ$14+0.1),1,0)</f>
        <v>0</v>
      </c>
      <c r="BK86" s="148">
        <f>IF(AND('BLOC PM'!$K76&gt;synthèse!BK$14,'BLOC PM'!$K76&lt;synthèse!BK$14+0.1),1,0)</f>
        <v>0</v>
      </c>
      <c r="BL86" s="148">
        <f>IF(AND('BLOC PM'!$K76&gt;synthèse!BL$14,'BLOC PM'!$K76&lt;synthèse!BL$14+0.1),1,0)</f>
        <v>0</v>
      </c>
      <c r="BM86" s="148">
        <f>IF(AND('BLOC PM'!$K76&gt;synthèse!BM$14,'BLOC PM'!$K76&lt;synthèse!BM$14+0.1),1,0)</f>
        <v>0</v>
      </c>
      <c r="BN86" s="148">
        <f>IF(AND('BLOC PM'!$K76&gt;synthèse!BN$14,'BLOC PM'!$K76&lt;synthèse!BN$14+0.1),1,0)</f>
        <v>0</v>
      </c>
      <c r="BO86" s="148">
        <f>IF(AND('BLOC PM'!$K76&gt;synthèse!BO$14,'BLOC PM'!$K76&lt;synthèse!BO$14+0.1),1,0)</f>
        <v>0</v>
      </c>
      <c r="BP86" s="148">
        <f>IF(AND('BLOC PM'!$K76&gt;synthèse!BP$14,'BLOC PM'!$K76&lt;synthèse!BP$14+0.1),1,0)</f>
        <v>0</v>
      </c>
      <c r="BQ86" s="148">
        <f>IF(AND('BLOC PM'!$K76&gt;synthèse!BQ$14,'BLOC PM'!$K76&lt;synthèse!BQ$14+0.1),1,0)</f>
        <v>0</v>
      </c>
      <c r="BR86" s="148">
        <f>IF(AND('BLOC PM'!$K76&gt;synthèse!BR$14,'BLOC PM'!$K76&lt;synthèse!BR$14+0.1),1,0)</f>
        <v>0</v>
      </c>
      <c r="BS86" s="148">
        <f>IF(AND('BLOC PM'!$K76&gt;synthèse!BS$14,'BLOC PM'!$K76&lt;synthèse!BS$14+0.1),1,0)</f>
        <v>0</v>
      </c>
      <c r="BT86" s="148">
        <f>IF(AND('BLOC PM'!$K76&gt;synthèse!BT$14,'BLOC PM'!$K76&lt;synthèse!BT$14+0.1),1,0)</f>
        <v>0</v>
      </c>
      <c r="BU86" s="148">
        <f>IF(AND('BLOC PM'!$K76&gt;synthèse!BU$14,'BLOC PM'!$K76&lt;synthèse!BU$14+0.1),1,0)</f>
        <v>0</v>
      </c>
      <c r="BV86" s="148">
        <f>IF(AND('BLOC PM'!$K76&gt;synthèse!BV$14,'BLOC PM'!$K76&lt;synthèse!BV$14+0.1),1,0)</f>
        <v>0</v>
      </c>
      <c r="BW86" s="148">
        <f>IF(AND('BLOC PM'!$K76&gt;synthèse!BW$14,'BLOC PM'!$K76&lt;synthèse!BW$14+0.1),1,0)</f>
        <v>0</v>
      </c>
      <c r="BX86" s="148">
        <f>IF(AND('BLOC PM'!$K76&gt;synthèse!BX$14,'BLOC PM'!$K76&lt;synthèse!BX$14+0.1),1,0)</f>
        <v>0</v>
      </c>
      <c r="BY86" s="148">
        <f>IF(AND('BLOC PM'!$K76&gt;synthèse!BY$14,'BLOC PM'!$K76&lt;synthèse!BY$14+0.1),1,0)</f>
        <v>0</v>
      </c>
      <c r="BZ86" s="148">
        <f>IF(AND('BLOC PM'!$K76&gt;synthèse!BZ$14,'BLOC PM'!$K76&lt;synthèse!BZ$14+0.1),1,0)</f>
        <v>0</v>
      </c>
      <c r="CA86" s="148">
        <f>IF(AND('BLOC PM'!$K76&gt;synthèse!CA$14,'BLOC PM'!$K76&lt;synthèse!CA$14+0.1),1,0)</f>
        <v>0</v>
      </c>
      <c r="CB86" s="148">
        <f>IF(AND('BLOC PM'!$K76&gt;synthèse!CB$14,'BLOC PM'!$K76&lt;synthèse!CB$14+0.1),1,0)</f>
        <v>0</v>
      </c>
      <c r="CC86" s="148">
        <f>IF(AND('BLOC PM'!$K76&gt;synthèse!CC$14,'BLOC PM'!$K76&lt;synthèse!CC$14+0.1),1,0)</f>
        <v>0</v>
      </c>
      <c r="CD86" s="148">
        <f>IF(AND('BLOC PM'!$K76&gt;synthèse!CD$14,'BLOC PM'!$K76&lt;synthèse!CD$14+0.1),1,0)</f>
        <v>0</v>
      </c>
      <c r="CE86" s="148">
        <f>IF(AND('BLOC PM'!$K76&gt;synthèse!CE$14,'BLOC PM'!$K76&lt;synthèse!CE$14+0.1),1,0)</f>
        <v>0</v>
      </c>
      <c r="CF86" s="148">
        <f>IF(AND('BLOC PM'!$K76&gt;synthèse!CF$14,'BLOC PM'!$K76&lt;synthèse!CF$14+0.1),1,0)</f>
        <v>0</v>
      </c>
      <c r="CG86" s="148">
        <f>IF(AND('BLOC PM'!$K76&gt;synthèse!CG$14,'BLOC PM'!$K76&lt;synthèse!CG$14+0.1),1,0)</f>
        <v>0</v>
      </c>
      <c r="CH86" s="148">
        <f>IF(AND('BLOC PM'!$K76&gt;synthèse!CH$14,'BLOC PM'!$K76&lt;synthèse!CH$14+0.1),1,0)</f>
        <v>0</v>
      </c>
      <c r="CI86" s="148">
        <f>IF(AND('BLOC PM'!$K76&gt;synthèse!CI$14,'BLOC PM'!$K76&lt;synthèse!CI$14+0.1),1,0)</f>
        <v>0</v>
      </c>
      <c r="CJ86" s="148">
        <f>IF(AND('BLOC PM'!$K76&gt;synthèse!CJ$14,'BLOC PM'!$K76&lt;synthèse!CJ$14+0.1),1,0)</f>
        <v>0</v>
      </c>
      <c r="CK86" s="148">
        <f>IF(AND('BLOC PM'!$K76&gt;synthèse!CK$14,'BLOC PM'!$K76&lt;synthèse!CK$14+0.1),1,0)</f>
        <v>0</v>
      </c>
      <c r="CM86" s="2">
        <f t="shared" si="66"/>
        <v>0</v>
      </c>
      <c r="CN86" s="2">
        <f t="shared" si="67"/>
        <v>0</v>
      </c>
      <c r="CO86" s="2">
        <f t="shared" si="68"/>
        <v>0</v>
      </c>
      <c r="CP86" s="2">
        <f t="shared" si="69"/>
        <v>0</v>
      </c>
      <c r="CQ86" s="2">
        <f t="shared" si="70"/>
        <v>0</v>
      </c>
      <c r="CR86" s="2">
        <f t="shared" si="71"/>
        <v>0</v>
      </c>
      <c r="CS86" s="2">
        <f t="shared" si="72"/>
        <v>0</v>
      </c>
      <c r="CT86" s="2">
        <f t="shared" si="73"/>
        <v>0</v>
      </c>
      <c r="CU86" s="2">
        <f t="shared" si="74"/>
        <v>0</v>
      </c>
      <c r="CV86" s="2">
        <f t="shared" si="75"/>
        <v>0</v>
      </c>
      <c r="CW86" s="2">
        <f t="shared" si="76"/>
        <v>0</v>
      </c>
      <c r="CX86" s="2">
        <f t="shared" si="77"/>
        <v>0</v>
      </c>
      <c r="CY86" s="2">
        <f t="shared" si="78"/>
        <v>0</v>
      </c>
      <c r="CZ86" s="2">
        <f t="shared" si="79"/>
        <v>0</v>
      </c>
      <c r="DA86" s="2">
        <f t="shared" si="80"/>
        <v>0</v>
      </c>
      <c r="DB86" s="2">
        <f t="shared" si="81"/>
        <v>0</v>
      </c>
      <c r="DC86" s="2">
        <f t="shared" si="82"/>
        <v>0</v>
      </c>
      <c r="DD86" s="2">
        <f t="shared" si="83"/>
        <v>0</v>
      </c>
      <c r="DE86" s="2">
        <f t="shared" si="84"/>
        <v>0</v>
      </c>
      <c r="DF86" s="2">
        <f t="shared" si="85"/>
        <v>0</v>
      </c>
      <c r="DG86" s="2">
        <f t="shared" si="86"/>
        <v>0</v>
      </c>
      <c r="DH86" s="2">
        <f t="shared" si="87"/>
        <v>0</v>
      </c>
      <c r="DI86" s="2">
        <f t="shared" si="88"/>
        <v>0</v>
      </c>
      <c r="DJ86" s="2">
        <f t="shared" si="89"/>
        <v>0</v>
      </c>
      <c r="DK86" s="2">
        <f t="shared" si="90"/>
        <v>0</v>
      </c>
      <c r="DL86" s="2">
        <f t="shared" si="91"/>
        <v>0</v>
      </c>
      <c r="DM86" s="2">
        <f t="shared" si="92"/>
        <v>0</v>
      </c>
      <c r="DN86" s="2">
        <f t="shared" si="93"/>
        <v>0</v>
      </c>
      <c r="DO86" s="2">
        <f t="shared" si="94"/>
        <v>0</v>
      </c>
      <c r="DP86" s="2">
        <f t="shared" si="95"/>
        <v>0</v>
      </c>
      <c r="DQ86" s="2">
        <f t="shared" si="96"/>
        <v>0</v>
      </c>
      <c r="DR86" s="2">
        <f t="shared" si="97"/>
        <v>0</v>
      </c>
      <c r="DS86" s="2">
        <f t="shared" si="98"/>
        <v>0</v>
      </c>
      <c r="DT86" s="2">
        <f t="shared" si="99"/>
        <v>0</v>
      </c>
      <c r="DU86" s="2">
        <f t="shared" si="100"/>
        <v>0</v>
      </c>
      <c r="DV86" s="2">
        <f t="shared" si="101"/>
        <v>0</v>
      </c>
      <c r="DW86" s="2">
        <f t="shared" si="102"/>
        <v>0</v>
      </c>
      <c r="DX86" s="2">
        <f t="shared" si="103"/>
        <v>0</v>
      </c>
      <c r="DY86" s="2">
        <f t="shared" si="104"/>
        <v>0</v>
      </c>
      <c r="DZ86" s="2">
        <f t="shared" si="105"/>
        <v>0</v>
      </c>
      <c r="EA86" s="2">
        <f t="shared" si="106"/>
        <v>0</v>
      </c>
      <c r="EB86" s="2">
        <f t="shared" si="107"/>
        <v>0</v>
      </c>
      <c r="EC86" s="2">
        <f t="shared" si="108"/>
        <v>0</v>
      </c>
      <c r="ED86" s="2">
        <f t="shared" si="109"/>
        <v>0</v>
      </c>
      <c r="EE86" s="2">
        <f t="shared" si="110"/>
        <v>0</v>
      </c>
      <c r="EF86" s="2">
        <f t="shared" si="111"/>
        <v>0</v>
      </c>
      <c r="EG86" s="2">
        <f t="shared" si="112"/>
        <v>0</v>
      </c>
      <c r="EH86" s="2">
        <f t="shared" si="122"/>
        <v>0</v>
      </c>
      <c r="EI86" s="2">
        <f t="shared" si="121"/>
        <v>0</v>
      </c>
      <c r="EJ86" s="2">
        <f t="shared" si="121"/>
        <v>0</v>
      </c>
      <c r="EK86" s="2">
        <f t="shared" si="121"/>
        <v>0</v>
      </c>
      <c r="EL86" s="2">
        <f t="shared" si="121"/>
        <v>0</v>
      </c>
      <c r="EM86" s="2">
        <f t="shared" si="121"/>
        <v>0</v>
      </c>
      <c r="EN86" s="2">
        <f t="shared" si="121"/>
        <v>0</v>
      </c>
      <c r="EO86" s="2">
        <f t="shared" si="121"/>
        <v>0</v>
      </c>
      <c r="EP86" s="2">
        <f t="shared" si="121"/>
        <v>0</v>
      </c>
    </row>
    <row r="87" spans="1:146" ht="15" x14ac:dyDescent="0.2">
      <c r="A87" s="305" t="s">
        <v>227</v>
      </c>
      <c r="B87" s="244">
        <f>SUMIF('BLOC PM'!$N$6:$N$221,A87,'BLOC PM'!$I$6:$I$221)</f>
        <v>1177</v>
      </c>
      <c r="C87" s="245">
        <f>+COUNTIF('BLOC PM'!$N$6:$N$221,A87)</f>
        <v>1</v>
      </c>
      <c r="D87" s="246">
        <f>+SUMIF('BLOC PM'!$N$6:$N$221,A87,'BLOC PM'!$K$6:$K$221)/C87</f>
        <v>1.623448275862069</v>
      </c>
      <c r="E87" s="245">
        <f>+COUNTIF('UP PM'!$N$6:$N$4935,A87)</f>
        <v>0</v>
      </c>
      <c r="F87" s="244">
        <f>+SUMIF('UP PM'!$N$6:$N$4935,A87,'UP PM'!$G$6:$G$4935)</f>
        <v>0</v>
      </c>
      <c r="G87" s="123"/>
      <c r="H87" s="248">
        <f>SUMIF('BLOC PM'!$N$6:$N$207,A87,'BLOC PM'!$L$6:$L$207)+SUMIF('UP PM'!$N$6:$N$118,A87,'UP PM'!$S$6:$S$118)</f>
        <v>70666</v>
      </c>
      <c r="I87" s="119" t="e">
        <f>+SUMIF('[4]UP PM'!$I$6:$I$4874,A87,'[4]UP PM'!$H$6:$H$4874)</f>
        <v>#VALUE!</v>
      </c>
      <c r="L87" s="66"/>
      <c r="M87" s="9" t="str">
        <f>IF('BLOC PM'!A77&lt;&gt;"",'BLOC PM'!A77,"")</f>
        <v/>
      </c>
      <c r="N87" s="9">
        <f>IF(AND('BLOC PM'!A77&lt;&gt;"",'BLOC PM'!N77&lt;&gt;"*Non mis en vente"),1,0)</f>
        <v>0</v>
      </c>
      <c r="O87" s="9">
        <f>IF(OR('BLOC PM'!E77="CR",'BLOC PM'!E77="CE"),1,0)</f>
        <v>0</v>
      </c>
      <c r="P87" s="9">
        <f>IF(AND('BLOC PM'!N77&lt;&gt;"*RETIRE",'BLOC PM'!N77&lt;&gt;"*PAS D'OFFRE",'BLOC PM'!N77&lt;&gt;""),1,0)</f>
        <v>0</v>
      </c>
      <c r="Q87" s="10">
        <f>'BLOC PM'!I77</f>
        <v>0</v>
      </c>
      <c r="R87" s="10">
        <f t="shared" si="131"/>
        <v>0</v>
      </c>
      <c r="S87" s="10">
        <f>'BLOC PM'!L77</f>
        <v>0</v>
      </c>
      <c r="T87" s="10">
        <f t="shared" si="132"/>
        <v>0</v>
      </c>
      <c r="U87" s="10">
        <f>'BLOC PM'!O77</f>
        <v>0</v>
      </c>
      <c r="V87" s="10">
        <f t="shared" si="133"/>
        <v>0</v>
      </c>
      <c r="W87" s="10">
        <f>'BLOC PM'!B77</f>
        <v>0</v>
      </c>
      <c r="X87" s="7"/>
      <c r="Y87" s="2">
        <f>+'UP PM'!A78</f>
        <v>0</v>
      </c>
      <c r="Z87" s="2">
        <f>IF(AND('UP PM'!A78&lt;&gt;"",'UP PM'!N78&lt;&gt;"*Non mis en vente"),1,0)</f>
        <v>0</v>
      </c>
      <c r="AA87" s="2">
        <f>IF(AND('UP PM'!N78&lt;&gt;"*RETIRE",'UP PM'!N78&lt;&gt;"*PAS D'OFFRE",'UP PM'!N78&lt;&gt;""),1,0)</f>
        <v>0</v>
      </c>
      <c r="AB87" s="10">
        <f>+'UP PM'!G78</f>
        <v>0</v>
      </c>
      <c r="AC87" s="2">
        <f t="shared" si="130"/>
        <v>0</v>
      </c>
      <c r="AD87" s="2">
        <f>'UP PM'!B78</f>
        <v>0</v>
      </c>
      <c r="AE87" s="7"/>
      <c r="AF87" s="154"/>
      <c r="AG87" s="9" t="str">
        <f>IF('BLOC PM'!A77&lt;&gt;"",'BLOC PM'!A77,"")</f>
        <v/>
      </c>
      <c r="AH87" s="148">
        <f>IF(AND('BLOC PM'!$K77&gt;synthèse!AH$14,'BLOC PM'!$K77&lt;synthèse!AH$14+0.1),1,0)</f>
        <v>0</v>
      </c>
      <c r="AI87" s="148">
        <f>IF(AND('BLOC PM'!$K77&gt;synthèse!AI$14,'BLOC PM'!$K77&lt;synthèse!AI$14+0.1),1,0)</f>
        <v>0</v>
      </c>
      <c r="AJ87" s="148">
        <f>IF(AND('BLOC PM'!$K77&gt;synthèse!AJ$14,'BLOC PM'!$K77&lt;synthèse!AJ$14+0.1),1,0)</f>
        <v>0</v>
      </c>
      <c r="AK87" s="148">
        <f>IF(AND('BLOC PM'!$K77&gt;synthèse!AK$14,'BLOC PM'!$K77&lt;synthèse!AK$14+0.1),1,0)</f>
        <v>0</v>
      </c>
      <c r="AL87" s="148">
        <f>IF(AND('BLOC PM'!$K77&gt;synthèse!AL$14,'BLOC PM'!$K77&lt;synthèse!AL$14+0.1),1,0)</f>
        <v>0</v>
      </c>
      <c r="AM87" s="148">
        <f>IF(AND('BLOC PM'!$K77&gt;synthèse!AM$14,'BLOC PM'!$K77&lt;synthèse!AM$14+0.1),1,0)</f>
        <v>0</v>
      </c>
      <c r="AN87" s="148">
        <f>IF(AND('BLOC PM'!$K77&gt;synthèse!AN$14,'BLOC PM'!$K77&lt;synthèse!AN$14+0.1),1,0)</f>
        <v>0</v>
      </c>
      <c r="AO87" s="148">
        <f>IF(AND('BLOC PM'!$K77&gt;synthèse!AO$14,'BLOC PM'!$K77&lt;synthèse!AO$14+0.1),1,0)</f>
        <v>0</v>
      </c>
      <c r="AP87" s="148">
        <f>IF(AND('BLOC PM'!$K77&gt;synthèse!AP$14,'BLOC PM'!$K77&lt;synthèse!AP$14+0.1),1,0)</f>
        <v>0</v>
      </c>
      <c r="AQ87" s="148">
        <f>IF(AND('BLOC PM'!$K77&gt;synthèse!AQ$14,'BLOC PM'!$K77&lt;synthèse!AQ$14+0.1),1,0)</f>
        <v>0</v>
      </c>
      <c r="AR87" s="148">
        <f>IF(AND('BLOC PM'!$K77&gt;synthèse!AR$14,'BLOC PM'!$K77&lt;synthèse!AR$14+0.1),1,0)</f>
        <v>0</v>
      </c>
      <c r="AS87" s="148">
        <f>IF(AND('BLOC PM'!$K77&gt;synthèse!AS$14,'BLOC PM'!$K77&lt;synthèse!AS$14+0.1),1,0)</f>
        <v>0</v>
      </c>
      <c r="AT87" s="148">
        <f>IF(AND('BLOC PM'!$K77&gt;synthèse!AT$14,'BLOC PM'!$K77&lt;synthèse!AT$14+0.1),1,0)</f>
        <v>0</v>
      </c>
      <c r="AU87" s="148">
        <f>IF(AND('BLOC PM'!$K77&gt;synthèse!AU$14,'BLOC PM'!$K77&lt;synthèse!AU$14+0.1),1,0)</f>
        <v>0</v>
      </c>
      <c r="AV87" s="148">
        <f>IF(AND('BLOC PM'!$K77&gt;synthèse!AV$14,'BLOC PM'!$K77&lt;synthèse!AV$14+0.1),1,0)</f>
        <v>0</v>
      </c>
      <c r="AW87" s="148">
        <f>IF(AND('BLOC PM'!$K77&gt;synthèse!AW$14,'BLOC PM'!$K77&lt;synthèse!AW$14+0.1),1,0)</f>
        <v>0</v>
      </c>
      <c r="AX87" s="148">
        <f>IF(AND('BLOC PM'!$K77&gt;synthèse!AX$14,'BLOC PM'!$K77&lt;synthèse!AX$14+0.1),1,0)</f>
        <v>0</v>
      </c>
      <c r="AY87" s="148">
        <f>IF(AND('BLOC PM'!$K77&gt;synthèse!AY$14,'BLOC PM'!$K77&lt;synthèse!AY$14+0.1),1,0)</f>
        <v>0</v>
      </c>
      <c r="AZ87" s="148">
        <f>IF(AND('BLOC PM'!$K77&gt;synthèse!AZ$14,'BLOC PM'!$K77&lt;synthèse!AZ$14+0.1),1,0)</f>
        <v>0</v>
      </c>
      <c r="BA87" s="148">
        <f>IF(AND('BLOC PM'!$K77&gt;synthèse!BA$14,'BLOC PM'!$K77&lt;synthèse!BA$14+0.1),1,0)</f>
        <v>0</v>
      </c>
      <c r="BB87" s="148">
        <f>IF(AND('BLOC PM'!$K77&gt;synthèse!BB$14,'BLOC PM'!$K77&lt;synthèse!BB$14+0.1),1,0)</f>
        <v>0</v>
      </c>
      <c r="BC87" s="148">
        <f>IF(AND('BLOC PM'!$K77&gt;synthèse!BC$14,'BLOC PM'!$K77&lt;synthèse!BC$14+0.1),1,0)</f>
        <v>0</v>
      </c>
      <c r="BD87" s="148">
        <f>IF(AND('BLOC PM'!$K77&gt;synthèse!BD$14,'BLOC PM'!$K77&lt;synthèse!BD$14+0.1),1,0)</f>
        <v>0</v>
      </c>
      <c r="BE87" s="148">
        <f>IF(AND('BLOC PM'!$K77&gt;synthèse!BE$14,'BLOC PM'!$K77&lt;synthèse!BE$14+0.1),1,0)</f>
        <v>0</v>
      </c>
      <c r="BF87" s="148">
        <f>IF(AND('BLOC PM'!$K77&gt;synthèse!BF$14,'BLOC PM'!$K77&lt;synthèse!BF$14+0.1),1,0)</f>
        <v>0</v>
      </c>
      <c r="BG87" s="148">
        <f>IF(AND('BLOC PM'!$K77&gt;synthèse!BG$14,'BLOC PM'!$K77&lt;synthèse!BG$14+0.1),1,0)</f>
        <v>0</v>
      </c>
      <c r="BH87" s="148">
        <f>IF(AND('BLOC PM'!$K77&gt;synthèse!BH$14,'BLOC PM'!$K77&lt;synthèse!BH$14+0.1),1,0)</f>
        <v>0</v>
      </c>
      <c r="BI87" s="148">
        <f>IF(AND('BLOC PM'!$K77&gt;synthèse!BI$14,'BLOC PM'!$K77&lt;synthèse!BI$14+0.1),1,0)</f>
        <v>0</v>
      </c>
      <c r="BJ87" s="148">
        <f>IF(AND('BLOC PM'!$K77&gt;synthèse!BJ$14,'BLOC PM'!$K77&lt;synthèse!BJ$14+0.1),1,0)</f>
        <v>0</v>
      </c>
      <c r="BK87" s="148">
        <f>IF(AND('BLOC PM'!$K77&gt;synthèse!BK$14,'BLOC PM'!$K77&lt;synthèse!BK$14+0.1),1,0)</f>
        <v>0</v>
      </c>
      <c r="BL87" s="148">
        <f>IF(AND('BLOC PM'!$K77&gt;synthèse!BL$14,'BLOC PM'!$K77&lt;synthèse!BL$14+0.1),1,0)</f>
        <v>0</v>
      </c>
      <c r="BM87" s="148">
        <f>IF(AND('BLOC PM'!$K77&gt;synthèse!BM$14,'BLOC PM'!$K77&lt;synthèse!BM$14+0.1),1,0)</f>
        <v>0</v>
      </c>
      <c r="BN87" s="148">
        <f>IF(AND('BLOC PM'!$K77&gt;synthèse!BN$14,'BLOC PM'!$K77&lt;synthèse!BN$14+0.1),1,0)</f>
        <v>0</v>
      </c>
      <c r="BO87" s="148">
        <f>IF(AND('BLOC PM'!$K77&gt;synthèse!BO$14,'BLOC PM'!$K77&lt;synthèse!BO$14+0.1),1,0)</f>
        <v>0</v>
      </c>
      <c r="BP87" s="148">
        <f>IF(AND('BLOC PM'!$K77&gt;synthèse!BP$14,'BLOC PM'!$K77&lt;synthèse!BP$14+0.1),1,0)</f>
        <v>0</v>
      </c>
      <c r="BQ87" s="148">
        <f>IF(AND('BLOC PM'!$K77&gt;synthèse!BQ$14,'BLOC PM'!$K77&lt;synthèse!BQ$14+0.1),1,0)</f>
        <v>0</v>
      </c>
      <c r="BR87" s="148">
        <f>IF(AND('BLOC PM'!$K77&gt;synthèse!BR$14,'BLOC PM'!$K77&lt;synthèse!BR$14+0.1),1,0)</f>
        <v>0</v>
      </c>
      <c r="BS87" s="148">
        <f>IF(AND('BLOC PM'!$K77&gt;synthèse!BS$14,'BLOC PM'!$K77&lt;synthèse!BS$14+0.1),1,0)</f>
        <v>0</v>
      </c>
      <c r="BT87" s="148">
        <f>IF(AND('BLOC PM'!$K77&gt;synthèse!BT$14,'BLOC PM'!$K77&lt;synthèse!BT$14+0.1),1,0)</f>
        <v>0</v>
      </c>
      <c r="BU87" s="148">
        <f>IF(AND('BLOC PM'!$K77&gt;synthèse!BU$14,'BLOC PM'!$K77&lt;synthèse!BU$14+0.1),1,0)</f>
        <v>0</v>
      </c>
      <c r="BV87" s="148">
        <f>IF(AND('BLOC PM'!$K77&gt;synthèse!BV$14,'BLOC PM'!$K77&lt;synthèse!BV$14+0.1),1,0)</f>
        <v>0</v>
      </c>
      <c r="BW87" s="148">
        <f>IF(AND('BLOC PM'!$K77&gt;synthèse!BW$14,'BLOC PM'!$K77&lt;synthèse!BW$14+0.1),1,0)</f>
        <v>0</v>
      </c>
      <c r="BX87" s="148">
        <f>IF(AND('BLOC PM'!$K77&gt;synthèse!BX$14,'BLOC PM'!$K77&lt;synthèse!BX$14+0.1),1,0)</f>
        <v>0</v>
      </c>
      <c r="BY87" s="148">
        <f>IF(AND('BLOC PM'!$K77&gt;synthèse!BY$14,'BLOC PM'!$K77&lt;synthèse!BY$14+0.1),1,0)</f>
        <v>0</v>
      </c>
      <c r="BZ87" s="148">
        <f>IF(AND('BLOC PM'!$K77&gt;synthèse!BZ$14,'BLOC PM'!$K77&lt;synthèse!BZ$14+0.1),1,0)</f>
        <v>0</v>
      </c>
      <c r="CA87" s="148">
        <f>IF(AND('BLOC PM'!$K77&gt;synthèse!CA$14,'BLOC PM'!$K77&lt;synthèse!CA$14+0.1),1,0)</f>
        <v>0</v>
      </c>
      <c r="CB87" s="148">
        <f>IF(AND('BLOC PM'!$K77&gt;synthèse!CB$14,'BLOC PM'!$K77&lt;synthèse!CB$14+0.1),1,0)</f>
        <v>0</v>
      </c>
      <c r="CC87" s="148">
        <f>IF(AND('BLOC PM'!$K77&gt;synthèse!CC$14,'BLOC PM'!$K77&lt;synthèse!CC$14+0.1),1,0)</f>
        <v>0</v>
      </c>
      <c r="CD87" s="148">
        <f>IF(AND('BLOC PM'!$K77&gt;synthèse!CD$14,'BLOC PM'!$K77&lt;synthèse!CD$14+0.1),1,0)</f>
        <v>0</v>
      </c>
      <c r="CE87" s="148">
        <f>IF(AND('BLOC PM'!$K77&gt;synthèse!CE$14,'BLOC PM'!$K77&lt;synthèse!CE$14+0.1),1,0)</f>
        <v>0</v>
      </c>
      <c r="CF87" s="148">
        <f>IF(AND('BLOC PM'!$K77&gt;synthèse!CF$14,'BLOC PM'!$K77&lt;synthèse!CF$14+0.1),1,0)</f>
        <v>0</v>
      </c>
      <c r="CG87" s="148">
        <f>IF(AND('BLOC PM'!$K77&gt;synthèse!CG$14,'BLOC PM'!$K77&lt;synthèse!CG$14+0.1),1,0)</f>
        <v>0</v>
      </c>
      <c r="CH87" s="148">
        <f>IF(AND('BLOC PM'!$K77&gt;synthèse!CH$14,'BLOC PM'!$K77&lt;synthèse!CH$14+0.1),1,0)</f>
        <v>0</v>
      </c>
      <c r="CI87" s="148">
        <f>IF(AND('BLOC PM'!$K77&gt;synthèse!CI$14,'BLOC PM'!$K77&lt;synthèse!CI$14+0.1),1,0)</f>
        <v>0</v>
      </c>
      <c r="CJ87" s="148">
        <f>IF(AND('BLOC PM'!$K77&gt;synthèse!CJ$14,'BLOC PM'!$K77&lt;synthèse!CJ$14+0.1),1,0)</f>
        <v>0</v>
      </c>
      <c r="CK87" s="148">
        <f>IF(AND('BLOC PM'!$K77&gt;synthèse!CK$14,'BLOC PM'!$K77&lt;synthèse!CK$14+0.1),1,0)</f>
        <v>0</v>
      </c>
      <c r="CM87" s="2">
        <f t="shared" si="66"/>
        <v>0</v>
      </c>
      <c r="CN87" s="2">
        <f t="shared" si="67"/>
        <v>0</v>
      </c>
      <c r="CO87" s="2">
        <f t="shared" si="68"/>
        <v>0</v>
      </c>
      <c r="CP87" s="2">
        <f t="shared" si="69"/>
        <v>0</v>
      </c>
      <c r="CQ87" s="2">
        <f t="shared" si="70"/>
        <v>0</v>
      </c>
      <c r="CR87" s="2">
        <f t="shared" si="71"/>
        <v>0</v>
      </c>
      <c r="CS87" s="2">
        <f t="shared" si="72"/>
        <v>0</v>
      </c>
      <c r="CT87" s="2">
        <f t="shared" si="73"/>
        <v>0</v>
      </c>
      <c r="CU87" s="2">
        <f t="shared" si="74"/>
        <v>0</v>
      </c>
      <c r="CV87" s="2">
        <f t="shared" si="75"/>
        <v>0</v>
      </c>
      <c r="CW87" s="2">
        <f t="shared" si="76"/>
        <v>0</v>
      </c>
      <c r="CX87" s="2">
        <f t="shared" si="77"/>
        <v>0</v>
      </c>
      <c r="CY87" s="2">
        <f t="shared" si="78"/>
        <v>0</v>
      </c>
      <c r="CZ87" s="2">
        <f t="shared" si="79"/>
        <v>0</v>
      </c>
      <c r="DA87" s="2">
        <f t="shared" si="80"/>
        <v>0</v>
      </c>
      <c r="DB87" s="2">
        <f t="shared" si="81"/>
        <v>0</v>
      </c>
      <c r="DC87" s="2">
        <f t="shared" si="82"/>
        <v>0</v>
      </c>
      <c r="DD87" s="2">
        <f t="shared" si="83"/>
        <v>0</v>
      </c>
      <c r="DE87" s="2">
        <f t="shared" si="84"/>
        <v>0</v>
      </c>
      <c r="DF87" s="2">
        <f t="shared" si="85"/>
        <v>0</v>
      </c>
      <c r="DG87" s="2">
        <f t="shared" si="86"/>
        <v>0</v>
      </c>
      <c r="DH87" s="2">
        <f t="shared" si="87"/>
        <v>0</v>
      </c>
      <c r="DI87" s="2">
        <f t="shared" si="88"/>
        <v>0</v>
      </c>
      <c r="DJ87" s="2">
        <f t="shared" si="89"/>
        <v>0</v>
      </c>
      <c r="DK87" s="2">
        <f t="shared" si="90"/>
        <v>0</v>
      </c>
      <c r="DL87" s="2">
        <f t="shared" si="91"/>
        <v>0</v>
      </c>
      <c r="DM87" s="2">
        <f t="shared" si="92"/>
        <v>0</v>
      </c>
      <c r="DN87" s="2">
        <f t="shared" si="93"/>
        <v>0</v>
      </c>
      <c r="DO87" s="2">
        <f t="shared" si="94"/>
        <v>0</v>
      </c>
      <c r="DP87" s="2">
        <f t="shared" si="95"/>
        <v>0</v>
      </c>
      <c r="DQ87" s="2">
        <f t="shared" si="96"/>
        <v>0</v>
      </c>
      <c r="DR87" s="2">
        <f t="shared" si="97"/>
        <v>0</v>
      </c>
      <c r="DS87" s="2">
        <f t="shared" si="98"/>
        <v>0</v>
      </c>
      <c r="DT87" s="2">
        <f t="shared" si="99"/>
        <v>0</v>
      </c>
      <c r="DU87" s="2">
        <f t="shared" si="100"/>
        <v>0</v>
      </c>
      <c r="DV87" s="2">
        <f t="shared" si="101"/>
        <v>0</v>
      </c>
      <c r="DW87" s="2">
        <f t="shared" si="102"/>
        <v>0</v>
      </c>
      <c r="DX87" s="2">
        <f t="shared" si="103"/>
        <v>0</v>
      </c>
      <c r="DY87" s="2">
        <f t="shared" si="104"/>
        <v>0</v>
      </c>
      <c r="DZ87" s="2">
        <f t="shared" si="105"/>
        <v>0</v>
      </c>
      <c r="EA87" s="2">
        <f t="shared" si="106"/>
        <v>0</v>
      </c>
      <c r="EB87" s="2">
        <f t="shared" si="107"/>
        <v>0</v>
      </c>
      <c r="EC87" s="2">
        <f t="shared" si="108"/>
        <v>0</v>
      </c>
      <c r="ED87" s="2">
        <f t="shared" si="109"/>
        <v>0</v>
      </c>
      <c r="EE87" s="2">
        <f t="shared" si="110"/>
        <v>0</v>
      </c>
      <c r="EF87" s="2">
        <f t="shared" si="111"/>
        <v>0</v>
      </c>
      <c r="EG87" s="2">
        <f t="shared" si="112"/>
        <v>0</v>
      </c>
      <c r="EH87" s="2">
        <f t="shared" si="122"/>
        <v>0</v>
      </c>
      <c r="EI87" s="2">
        <f t="shared" si="121"/>
        <v>0</v>
      </c>
      <c r="EJ87" s="2">
        <f t="shared" si="121"/>
        <v>0</v>
      </c>
      <c r="EK87" s="2">
        <f t="shared" si="121"/>
        <v>0</v>
      </c>
      <c r="EL87" s="2">
        <f t="shared" si="121"/>
        <v>0</v>
      </c>
      <c r="EM87" s="2">
        <f t="shared" si="121"/>
        <v>0</v>
      </c>
      <c r="EN87" s="2">
        <f t="shared" si="121"/>
        <v>0</v>
      </c>
      <c r="EO87" s="2">
        <f t="shared" si="121"/>
        <v>0</v>
      </c>
      <c r="EP87" s="2">
        <f t="shared" si="121"/>
        <v>0</v>
      </c>
    </row>
    <row r="88" spans="1:146" ht="15" x14ac:dyDescent="0.2">
      <c r="A88" s="305" t="s">
        <v>175</v>
      </c>
      <c r="B88" s="244">
        <f>SUMIF('BLOC PM'!$N$6:$N$221,A88,'BLOC PM'!$I$6:$I$221)</f>
        <v>701</v>
      </c>
      <c r="C88" s="245">
        <f>+COUNTIF('BLOC PM'!$N$6:$N$221,A88)</f>
        <v>1</v>
      </c>
      <c r="D88" s="246">
        <f>+SUMIF('BLOC PM'!$N$6:$N$221,A88,'BLOC PM'!$K$6:$K$221)/C88</f>
        <v>1.267631103074141</v>
      </c>
      <c r="E88" s="245">
        <f>+COUNTIF('UP PM'!$N$6:$N$4935,A88)</f>
        <v>0</v>
      </c>
      <c r="F88" s="244">
        <f>+SUMIF('UP PM'!$N$6:$N$4935,A88,'UP PM'!$G$6:$G$4935)</f>
        <v>0</v>
      </c>
      <c r="G88" s="123"/>
      <c r="H88" s="248">
        <f>SUMIF('BLOC PM'!$N$6:$N$207,A88,'BLOC PM'!$L$6:$L$207)+SUMIF('UP PM'!$N$6:$N$118,A88,'UP PM'!$S$6:$S$118)</f>
        <v>41150</v>
      </c>
      <c r="I88" s="119" t="e">
        <f>+SUMIF('[4]UP PM'!$I$6:$I$4874,A88,'[4]UP PM'!$H$6:$H$4874)</f>
        <v>#VALUE!</v>
      </c>
      <c r="L88" s="66"/>
      <c r="M88" s="9" t="str">
        <f>IF('BLOC PM'!A78&lt;&gt;"",'BLOC PM'!A78,"")</f>
        <v/>
      </c>
      <c r="N88" s="9">
        <f>IF(AND('BLOC PM'!A78&lt;&gt;"",'BLOC PM'!N78&lt;&gt;"*Non mis en vente"),1,0)</f>
        <v>0</v>
      </c>
      <c r="O88" s="9">
        <f>IF(OR('BLOC PM'!E78="CR",'BLOC PM'!E78="CE"),1,0)</f>
        <v>0</v>
      </c>
      <c r="P88" s="9">
        <f>IF(AND('BLOC PM'!N78&lt;&gt;"*RETIRE",'BLOC PM'!N78&lt;&gt;"*PAS D'OFFRE",'BLOC PM'!N78&lt;&gt;""),1,0)</f>
        <v>0</v>
      </c>
      <c r="Q88" s="10">
        <f>'BLOC PM'!I78</f>
        <v>0</v>
      </c>
      <c r="R88" s="10">
        <f t="shared" si="131"/>
        <v>0</v>
      </c>
      <c r="S88" s="10">
        <f>'BLOC PM'!L78</f>
        <v>0</v>
      </c>
      <c r="T88" s="10">
        <f t="shared" si="132"/>
        <v>0</v>
      </c>
      <c r="U88" s="10">
        <f>'BLOC PM'!O78</f>
        <v>0</v>
      </c>
      <c r="V88" s="10">
        <f t="shared" si="133"/>
        <v>0</v>
      </c>
      <c r="W88" s="10">
        <f>'BLOC PM'!B78</f>
        <v>0</v>
      </c>
      <c r="X88" s="7"/>
      <c r="Y88" s="2">
        <f>+'UP PM'!A79</f>
        <v>0</v>
      </c>
      <c r="Z88" s="2">
        <f>IF(AND('UP PM'!A79&lt;&gt;"",'UP PM'!N79&lt;&gt;"*Non mis en vente"),1,0)</f>
        <v>0</v>
      </c>
      <c r="AA88" s="2">
        <f>IF(AND('UP PM'!N79&lt;&gt;"*RETIRE",'UP PM'!N79&lt;&gt;"*PAS D'OFFRE",'UP PM'!N79&lt;&gt;""),1,0)</f>
        <v>0</v>
      </c>
      <c r="AB88" s="10">
        <f>+'UP PM'!G79</f>
        <v>0</v>
      </c>
      <c r="AC88" s="2">
        <f t="shared" si="130"/>
        <v>0</v>
      </c>
      <c r="AD88" s="2">
        <f>'UP PM'!B79</f>
        <v>0</v>
      </c>
      <c r="AE88" s="7"/>
      <c r="AF88" s="154"/>
      <c r="AG88" s="9" t="str">
        <f>IF('BLOC PM'!A78&lt;&gt;"",'BLOC PM'!A78,"")</f>
        <v/>
      </c>
      <c r="AH88" s="148">
        <f>IF(AND('BLOC PM'!$K78&gt;synthèse!AH$14,'BLOC PM'!$K78&lt;synthèse!AH$14+0.1),1,0)</f>
        <v>0</v>
      </c>
      <c r="AI88" s="148">
        <f>IF(AND('BLOC PM'!$K78&gt;synthèse!AI$14,'BLOC PM'!$K78&lt;synthèse!AI$14+0.1),1,0)</f>
        <v>0</v>
      </c>
      <c r="AJ88" s="148">
        <f>IF(AND('BLOC PM'!$K78&gt;synthèse!AJ$14,'BLOC PM'!$K78&lt;synthèse!AJ$14+0.1),1,0)</f>
        <v>0</v>
      </c>
      <c r="AK88" s="148">
        <f>IF(AND('BLOC PM'!$K78&gt;synthèse!AK$14,'BLOC PM'!$K78&lt;synthèse!AK$14+0.1),1,0)</f>
        <v>0</v>
      </c>
      <c r="AL88" s="148">
        <f>IF(AND('BLOC PM'!$K78&gt;synthèse!AL$14,'BLOC PM'!$K78&lt;synthèse!AL$14+0.1),1,0)</f>
        <v>0</v>
      </c>
      <c r="AM88" s="148">
        <f>IF(AND('BLOC PM'!$K78&gt;synthèse!AM$14,'BLOC PM'!$K78&lt;synthèse!AM$14+0.1),1,0)</f>
        <v>0</v>
      </c>
      <c r="AN88" s="148">
        <f>IF(AND('BLOC PM'!$K78&gt;synthèse!AN$14,'BLOC PM'!$K78&lt;synthèse!AN$14+0.1),1,0)</f>
        <v>0</v>
      </c>
      <c r="AO88" s="148">
        <f>IF(AND('BLOC PM'!$K78&gt;synthèse!AO$14,'BLOC PM'!$K78&lt;synthèse!AO$14+0.1),1,0)</f>
        <v>0</v>
      </c>
      <c r="AP88" s="148">
        <f>IF(AND('BLOC PM'!$K78&gt;synthèse!AP$14,'BLOC PM'!$K78&lt;synthèse!AP$14+0.1),1,0)</f>
        <v>0</v>
      </c>
      <c r="AQ88" s="148">
        <f>IF(AND('BLOC PM'!$K78&gt;synthèse!AQ$14,'BLOC PM'!$K78&lt;synthèse!AQ$14+0.1),1,0)</f>
        <v>0</v>
      </c>
      <c r="AR88" s="148">
        <f>IF(AND('BLOC PM'!$K78&gt;synthèse!AR$14,'BLOC PM'!$K78&lt;synthèse!AR$14+0.1),1,0)</f>
        <v>0</v>
      </c>
      <c r="AS88" s="148">
        <f>IF(AND('BLOC PM'!$K78&gt;synthèse!AS$14,'BLOC PM'!$K78&lt;synthèse!AS$14+0.1),1,0)</f>
        <v>0</v>
      </c>
      <c r="AT88" s="148">
        <f>IF(AND('BLOC PM'!$K78&gt;synthèse!AT$14,'BLOC PM'!$K78&lt;synthèse!AT$14+0.1),1,0)</f>
        <v>0</v>
      </c>
      <c r="AU88" s="148">
        <f>IF(AND('BLOC PM'!$K78&gt;synthèse!AU$14,'BLOC PM'!$K78&lt;synthèse!AU$14+0.1),1,0)</f>
        <v>0</v>
      </c>
      <c r="AV88" s="148">
        <f>IF(AND('BLOC PM'!$K78&gt;synthèse!AV$14,'BLOC PM'!$K78&lt;synthèse!AV$14+0.1),1,0)</f>
        <v>0</v>
      </c>
      <c r="AW88" s="148">
        <f>IF(AND('BLOC PM'!$K78&gt;synthèse!AW$14,'BLOC PM'!$K78&lt;synthèse!AW$14+0.1),1,0)</f>
        <v>0</v>
      </c>
      <c r="AX88" s="148">
        <f>IF(AND('BLOC PM'!$K78&gt;synthèse!AX$14,'BLOC PM'!$K78&lt;synthèse!AX$14+0.1),1,0)</f>
        <v>0</v>
      </c>
      <c r="AY88" s="148">
        <f>IF(AND('BLOC PM'!$K78&gt;synthèse!AY$14,'BLOC PM'!$K78&lt;synthèse!AY$14+0.1),1,0)</f>
        <v>0</v>
      </c>
      <c r="AZ88" s="148">
        <f>IF(AND('BLOC PM'!$K78&gt;synthèse!AZ$14,'BLOC PM'!$K78&lt;synthèse!AZ$14+0.1),1,0)</f>
        <v>0</v>
      </c>
      <c r="BA88" s="148">
        <f>IF(AND('BLOC PM'!$K78&gt;synthèse!BA$14,'BLOC PM'!$K78&lt;synthèse!BA$14+0.1),1,0)</f>
        <v>0</v>
      </c>
      <c r="BB88" s="148">
        <f>IF(AND('BLOC PM'!$K78&gt;synthèse!BB$14,'BLOC PM'!$K78&lt;synthèse!BB$14+0.1),1,0)</f>
        <v>0</v>
      </c>
      <c r="BC88" s="148">
        <f>IF(AND('BLOC PM'!$K78&gt;synthèse!BC$14,'BLOC PM'!$K78&lt;synthèse!BC$14+0.1),1,0)</f>
        <v>0</v>
      </c>
      <c r="BD88" s="148">
        <f>IF(AND('BLOC PM'!$K78&gt;synthèse!BD$14,'BLOC PM'!$K78&lt;synthèse!BD$14+0.1),1,0)</f>
        <v>0</v>
      </c>
      <c r="BE88" s="148">
        <f>IF(AND('BLOC PM'!$K78&gt;synthèse!BE$14,'BLOC PM'!$K78&lt;synthèse!BE$14+0.1),1,0)</f>
        <v>0</v>
      </c>
      <c r="BF88" s="148">
        <f>IF(AND('BLOC PM'!$K78&gt;synthèse!BF$14,'BLOC PM'!$K78&lt;synthèse!BF$14+0.1),1,0)</f>
        <v>0</v>
      </c>
      <c r="BG88" s="148">
        <f>IF(AND('BLOC PM'!$K78&gt;synthèse!BG$14,'BLOC PM'!$K78&lt;synthèse!BG$14+0.1),1,0)</f>
        <v>0</v>
      </c>
      <c r="BH88" s="148">
        <f>IF(AND('BLOC PM'!$K78&gt;synthèse!BH$14,'BLOC PM'!$K78&lt;synthèse!BH$14+0.1),1,0)</f>
        <v>0</v>
      </c>
      <c r="BI88" s="148">
        <f>IF(AND('BLOC PM'!$K78&gt;synthèse!BI$14,'BLOC PM'!$K78&lt;synthèse!BI$14+0.1),1,0)</f>
        <v>0</v>
      </c>
      <c r="BJ88" s="148">
        <f>IF(AND('BLOC PM'!$K78&gt;synthèse!BJ$14,'BLOC PM'!$K78&lt;synthèse!BJ$14+0.1),1,0)</f>
        <v>0</v>
      </c>
      <c r="BK88" s="148">
        <f>IF(AND('BLOC PM'!$K78&gt;synthèse!BK$14,'BLOC PM'!$K78&lt;synthèse!BK$14+0.1),1,0)</f>
        <v>0</v>
      </c>
      <c r="BL88" s="148">
        <f>IF(AND('BLOC PM'!$K78&gt;synthèse!BL$14,'BLOC PM'!$K78&lt;synthèse!BL$14+0.1),1,0)</f>
        <v>0</v>
      </c>
      <c r="BM88" s="148">
        <f>IF(AND('BLOC PM'!$K78&gt;synthèse!BM$14,'BLOC PM'!$K78&lt;synthèse!BM$14+0.1),1,0)</f>
        <v>0</v>
      </c>
      <c r="BN88" s="148">
        <f>IF(AND('BLOC PM'!$K78&gt;synthèse!BN$14,'BLOC PM'!$K78&lt;synthèse!BN$14+0.1),1,0)</f>
        <v>0</v>
      </c>
      <c r="BO88" s="148">
        <f>IF(AND('BLOC PM'!$K78&gt;synthèse!BO$14,'BLOC PM'!$K78&lt;synthèse!BO$14+0.1),1,0)</f>
        <v>0</v>
      </c>
      <c r="BP88" s="148">
        <f>IF(AND('BLOC PM'!$K78&gt;synthèse!BP$14,'BLOC PM'!$K78&lt;synthèse!BP$14+0.1),1,0)</f>
        <v>0</v>
      </c>
      <c r="BQ88" s="148">
        <f>IF(AND('BLOC PM'!$K78&gt;synthèse!BQ$14,'BLOC PM'!$K78&lt;synthèse!BQ$14+0.1),1,0)</f>
        <v>0</v>
      </c>
      <c r="BR88" s="148">
        <f>IF(AND('BLOC PM'!$K78&gt;synthèse!BR$14,'BLOC PM'!$K78&lt;synthèse!BR$14+0.1),1,0)</f>
        <v>0</v>
      </c>
      <c r="BS88" s="148">
        <f>IF(AND('BLOC PM'!$K78&gt;synthèse!BS$14,'BLOC PM'!$K78&lt;synthèse!BS$14+0.1),1,0)</f>
        <v>0</v>
      </c>
      <c r="BT88" s="148">
        <f>IF(AND('BLOC PM'!$K78&gt;synthèse!BT$14,'BLOC PM'!$K78&lt;synthèse!BT$14+0.1),1,0)</f>
        <v>0</v>
      </c>
      <c r="BU88" s="148">
        <f>IF(AND('BLOC PM'!$K78&gt;synthèse!BU$14,'BLOC PM'!$K78&lt;synthèse!BU$14+0.1),1,0)</f>
        <v>0</v>
      </c>
      <c r="BV88" s="148">
        <f>IF(AND('BLOC PM'!$K78&gt;synthèse!BV$14,'BLOC PM'!$K78&lt;synthèse!BV$14+0.1),1,0)</f>
        <v>0</v>
      </c>
      <c r="BW88" s="148">
        <f>IF(AND('BLOC PM'!$K78&gt;synthèse!BW$14,'BLOC PM'!$K78&lt;synthèse!BW$14+0.1),1,0)</f>
        <v>0</v>
      </c>
      <c r="BX88" s="148">
        <f>IF(AND('BLOC PM'!$K78&gt;synthèse!BX$14,'BLOC PM'!$K78&lt;synthèse!BX$14+0.1),1,0)</f>
        <v>0</v>
      </c>
      <c r="BY88" s="148">
        <f>IF(AND('BLOC PM'!$K78&gt;synthèse!BY$14,'BLOC PM'!$K78&lt;synthèse!BY$14+0.1),1,0)</f>
        <v>0</v>
      </c>
      <c r="BZ88" s="148">
        <f>IF(AND('BLOC PM'!$K78&gt;synthèse!BZ$14,'BLOC PM'!$K78&lt;synthèse!BZ$14+0.1),1,0)</f>
        <v>0</v>
      </c>
      <c r="CA88" s="148">
        <f>IF(AND('BLOC PM'!$K78&gt;synthèse!CA$14,'BLOC PM'!$K78&lt;synthèse!CA$14+0.1),1,0)</f>
        <v>0</v>
      </c>
      <c r="CB88" s="148">
        <f>IF(AND('BLOC PM'!$K78&gt;synthèse!CB$14,'BLOC PM'!$K78&lt;synthèse!CB$14+0.1),1,0)</f>
        <v>0</v>
      </c>
      <c r="CC88" s="148">
        <f>IF(AND('BLOC PM'!$K78&gt;synthèse!CC$14,'BLOC PM'!$K78&lt;synthèse!CC$14+0.1),1,0)</f>
        <v>0</v>
      </c>
      <c r="CD88" s="148">
        <f>IF(AND('BLOC PM'!$K78&gt;synthèse!CD$14,'BLOC PM'!$K78&lt;synthèse!CD$14+0.1),1,0)</f>
        <v>0</v>
      </c>
      <c r="CE88" s="148">
        <f>IF(AND('BLOC PM'!$K78&gt;synthèse!CE$14,'BLOC PM'!$K78&lt;synthèse!CE$14+0.1),1,0)</f>
        <v>0</v>
      </c>
      <c r="CF88" s="148">
        <f>IF(AND('BLOC PM'!$K78&gt;synthèse!CF$14,'BLOC PM'!$K78&lt;synthèse!CF$14+0.1),1,0)</f>
        <v>0</v>
      </c>
      <c r="CG88" s="148">
        <f>IF(AND('BLOC PM'!$K78&gt;synthèse!CG$14,'BLOC PM'!$K78&lt;synthèse!CG$14+0.1),1,0)</f>
        <v>0</v>
      </c>
      <c r="CH88" s="148">
        <f>IF(AND('BLOC PM'!$K78&gt;synthèse!CH$14,'BLOC PM'!$K78&lt;synthèse!CH$14+0.1),1,0)</f>
        <v>0</v>
      </c>
      <c r="CI88" s="148">
        <f>IF(AND('BLOC PM'!$K78&gt;synthèse!CI$14,'BLOC PM'!$K78&lt;synthèse!CI$14+0.1),1,0)</f>
        <v>0</v>
      </c>
      <c r="CJ88" s="148">
        <f>IF(AND('BLOC PM'!$K78&gt;synthèse!CJ$14,'BLOC PM'!$K78&lt;synthèse!CJ$14+0.1),1,0)</f>
        <v>0</v>
      </c>
      <c r="CK88" s="148">
        <f>IF(AND('BLOC PM'!$K78&gt;synthèse!CK$14,'BLOC PM'!$K78&lt;synthèse!CK$14+0.1),1,0)</f>
        <v>0</v>
      </c>
      <c r="CM88" s="2">
        <f t="shared" si="66"/>
        <v>0</v>
      </c>
      <c r="CN88" s="2">
        <f t="shared" si="67"/>
        <v>0</v>
      </c>
      <c r="CO88" s="2">
        <f t="shared" si="68"/>
        <v>0</v>
      </c>
      <c r="CP88" s="2">
        <f t="shared" si="69"/>
        <v>0</v>
      </c>
      <c r="CQ88" s="2">
        <f t="shared" si="70"/>
        <v>0</v>
      </c>
      <c r="CR88" s="2">
        <f t="shared" si="71"/>
        <v>0</v>
      </c>
      <c r="CS88" s="2">
        <f t="shared" si="72"/>
        <v>0</v>
      </c>
      <c r="CT88" s="2">
        <f t="shared" si="73"/>
        <v>0</v>
      </c>
      <c r="CU88" s="2">
        <f t="shared" si="74"/>
        <v>0</v>
      </c>
      <c r="CV88" s="2">
        <f t="shared" si="75"/>
        <v>0</v>
      </c>
      <c r="CW88" s="2">
        <f t="shared" si="76"/>
        <v>0</v>
      </c>
      <c r="CX88" s="2">
        <f t="shared" si="77"/>
        <v>0</v>
      </c>
      <c r="CY88" s="2">
        <f t="shared" si="78"/>
        <v>0</v>
      </c>
      <c r="CZ88" s="2">
        <f t="shared" si="79"/>
        <v>0</v>
      </c>
      <c r="DA88" s="2">
        <f t="shared" si="80"/>
        <v>0</v>
      </c>
      <c r="DB88" s="2">
        <f t="shared" si="81"/>
        <v>0</v>
      </c>
      <c r="DC88" s="2">
        <f t="shared" si="82"/>
        <v>0</v>
      </c>
      <c r="DD88" s="2">
        <f t="shared" si="83"/>
        <v>0</v>
      </c>
      <c r="DE88" s="2">
        <f t="shared" si="84"/>
        <v>0</v>
      </c>
      <c r="DF88" s="2">
        <f t="shared" si="85"/>
        <v>0</v>
      </c>
      <c r="DG88" s="2">
        <f t="shared" si="86"/>
        <v>0</v>
      </c>
      <c r="DH88" s="2">
        <f t="shared" si="87"/>
        <v>0</v>
      </c>
      <c r="DI88" s="2">
        <f t="shared" si="88"/>
        <v>0</v>
      </c>
      <c r="DJ88" s="2">
        <f t="shared" si="89"/>
        <v>0</v>
      </c>
      <c r="DK88" s="2">
        <f t="shared" si="90"/>
        <v>0</v>
      </c>
      <c r="DL88" s="2">
        <f t="shared" si="91"/>
        <v>0</v>
      </c>
      <c r="DM88" s="2">
        <f t="shared" si="92"/>
        <v>0</v>
      </c>
      <c r="DN88" s="2">
        <f t="shared" si="93"/>
        <v>0</v>
      </c>
      <c r="DO88" s="2">
        <f t="shared" si="94"/>
        <v>0</v>
      </c>
      <c r="DP88" s="2">
        <f t="shared" si="95"/>
        <v>0</v>
      </c>
      <c r="DQ88" s="2">
        <f t="shared" si="96"/>
        <v>0</v>
      </c>
      <c r="DR88" s="2">
        <f t="shared" si="97"/>
        <v>0</v>
      </c>
      <c r="DS88" s="2">
        <f t="shared" si="98"/>
        <v>0</v>
      </c>
      <c r="DT88" s="2">
        <f t="shared" si="99"/>
        <v>0</v>
      </c>
      <c r="DU88" s="2">
        <f t="shared" si="100"/>
        <v>0</v>
      </c>
      <c r="DV88" s="2">
        <f t="shared" si="101"/>
        <v>0</v>
      </c>
      <c r="DW88" s="2">
        <f t="shared" si="102"/>
        <v>0</v>
      </c>
      <c r="DX88" s="2">
        <f t="shared" si="103"/>
        <v>0</v>
      </c>
      <c r="DY88" s="2">
        <f t="shared" si="104"/>
        <v>0</v>
      </c>
      <c r="DZ88" s="2">
        <f t="shared" si="105"/>
        <v>0</v>
      </c>
      <c r="EA88" s="2">
        <f t="shared" si="106"/>
        <v>0</v>
      </c>
      <c r="EB88" s="2">
        <f t="shared" si="107"/>
        <v>0</v>
      </c>
      <c r="EC88" s="2">
        <f t="shared" si="108"/>
        <v>0</v>
      </c>
      <c r="ED88" s="2">
        <f t="shared" si="109"/>
        <v>0</v>
      </c>
      <c r="EE88" s="2">
        <f t="shared" si="110"/>
        <v>0</v>
      </c>
      <c r="EF88" s="2">
        <f t="shared" si="111"/>
        <v>0</v>
      </c>
      <c r="EG88" s="2">
        <f t="shared" si="112"/>
        <v>0</v>
      </c>
      <c r="EH88" s="2">
        <f t="shared" si="122"/>
        <v>0</v>
      </c>
      <c r="EI88" s="2">
        <f t="shared" si="121"/>
        <v>0</v>
      </c>
      <c r="EJ88" s="2">
        <f t="shared" ref="EI88:EP119" si="134">CE88*$O88</f>
        <v>0</v>
      </c>
      <c r="EK88" s="2">
        <f t="shared" si="134"/>
        <v>0</v>
      </c>
      <c r="EL88" s="2">
        <f t="shared" si="134"/>
        <v>0</v>
      </c>
      <c r="EM88" s="2">
        <f t="shared" si="134"/>
        <v>0</v>
      </c>
      <c r="EN88" s="2">
        <f t="shared" si="134"/>
        <v>0</v>
      </c>
      <c r="EO88" s="2">
        <f t="shared" si="134"/>
        <v>0</v>
      </c>
      <c r="EP88" s="2">
        <f t="shared" si="134"/>
        <v>0</v>
      </c>
    </row>
    <row r="89" spans="1:146" ht="15" x14ac:dyDescent="0.2">
      <c r="A89" s="305" t="s">
        <v>208</v>
      </c>
      <c r="B89" s="244">
        <f>SUMIF('BLOC PM'!$N$6:$N$221,A89,'BLOC PM'!$I$6:$I$221)</f>
        <v>559</v>
      </c>
      <c r="C89" s="245">
        <f>+COUNTIF('BLOC PM'!$N$6:$N$221,A89)</f>
        <v>1</v>
      </c>
      <c r="D89" s="246">
        <f>+SUMIF('BLOC PM'!$N$6:$N$221,A89,'BLOC PM'!$K$6:$K$221)/C89</f>
        <v>0.68927250308261401</v>
      </c>
      <c r="E89" s="245">
        <f>+COUNTIF('UP PM'!$N$6:$N$4935,A89)</f>
        <v>0</v>
      </c>
      <c r="F89" s="244">
        <f>+SUMIF('UP PM'!$N$6:$N$4935,A89,'UP PM'!$G$6:$G$4935)</f>
        <v>0</v>
      </c>
      <c r="G89" s="123"/>
      <c r="H89" s="248">
        <f>SUMIF('BLOC PM'!$N$6:$N$207,A89,'BLOC PM'!$L$6:$L$207)+SUMIF('UP PM'!$N$6:$N$118,A89,'UP PM'!$S$6:$S$118)</f>
        <v>27150</v>
      </c>
      <c r="I89" s="119" t="e">
        <f>+SUMIF('[4]UP PM'!$I$6:$I$4874,A89,'[4]UP PM'!$H$6:$H$4874)</f>
        <v>#VALUE!</v>
      </c>
      <c r="L89" s="66"/>
      <c r="M89" s="9" t="str">
        <f>IF('BLOC PM'!A79&lt;&gt;"",'BLOC PM'!A79,"")</f>
        <v/>
      </c>
      <c r="N89" s="9">
        <f>IF(AND('BLOC PM'!A79&lt;&gt;"",'BLOC PM'!N79&lt;&gt;"*Non mis en vente"),1,0)</f>
        <v>0</v>
      </c>
      <c r="O89" s="9">
        <f>IF(OR('BLOC PM'!E79="CR",'BLOC PM'!E79="CE"),1,0)</f>
        <v>0</v>
      </c>
      <c r="P89" s="9">
        <f>IF(AND('BLOC PM'!N79&lt;&gt;"*RETIRE",'BLOC PM'!N79&lt;&gt;"*PAS D'OFFRE",'BLOC PM'!N79&lt;&gt;""),1,0)</f>
        <v>0</v>
      </c>
      <c r="Q89" s="10">
        <f>'BLOC PM'!I79</f>
        <v>0</v>
      </c>
      <c r="R89" s="10">
        <f t="shared" si="131"/>
        <v>0</v>
      </c>
      <c r="S89" s="10">
        <f>'BLOC PM'!L79</f>
        <v>0</v>
      </c>
      <c r="T89" s="10">
        <f t="shared" si="132"/>
        <v>0</v>
      </c>
      <c r="U89" s="10">
        <f>'BLOC PM'!O79</f>
        <v>0</v>
      </c>
      <c r="V89" s="10">
        <f t="shared" si="133"/>
        <v>0</v>
      </c>
      <c r="W89" s="10">
        <f>'BLOC PM'!B79</f>
        <v>0</v>
      </c>
      <c r="X89" s="7"/>
      <c r="Y89" s="2">
        <f>+'UP PM'!A80</f>
        <v>0</v>
      </c>
      <c r="Z89" s="2">
        <f>IF(AND('UP PM'!A80&lt;&gt;"",'UP PM'!N80&lt;&gt;"*Non mis en vente"),1,0)</f>
        <v>0</v>
      </c>
      <c r="AA89" s="2">
        <f>IF(AND('UP PM'!N80&lt;&gt;"*RETIRE",'UP PM'!N80&lt;&gt;"*PAS D'OFFRE",'UP PM'!N80&lt;&gt;""),1,0)</f>
        <v>0</v>
      </c>
      <c r="AB89" s="10">
        <f>+'UP PM'!G80</f>
        <v>0</v>
      </c>
      <c r="AC89" s="2">
        <f t="shared" si="130"/>
        <v>0</v>
      </c>
      <c r="AD89" s="2">
        <f>'UP PM'!B80</f>
        <v>0</v>
      </c>
      <c r="AE89" s="7"/>
      <c r="AF89" s="154"/>
      <c r="AG89" s="9" t="str">
        <f>IF('BLOC PM'!A79&lt;&gt;"",'BLOC PM'!A79,"")</f>
        <v/>
      </c>
      <c r="AH89" s="148">
        <f>IF(AND('BLOC PM'!$K79&gt;synthèse!AH$14,'BLOC PM'!$K79&lt;synthèse!AH$14+0.1),1,0)</f>
        <v>0</v>
      </c>
      <c r="AI89" s="148">
        <f>IF(AND('BLOC PM'!$K79&gt;synthèse!AI$14,'BLOC PM'!$K79&lt;synthèse!AI$14+0.1),1,0)</f>
        <v>0</v>
      </c>
      <c r="AJ89" s="148">
        <f>IF(AND('BLOC PM'!$K79&gt;synthèse!AJ$14,'BLOC PM'!$K79&lt;synthèse!AJ$14+0.1),1,0)</f>
        <v>0</v>
      </c>
      <c r="AK89" s="148">
        <f>IF(AND('BLOC PM'!$K79&gt;synthèse!AK$14,'BLOC PM'!$K79&lt;synthèse!AK$14+0.1),1,0)</f>
        <v>0</v>
      </c>
      <c r="AL89" s="148">
        <f>IF(AND('BLOC PM'!$K79&gt;synthèse!AL$14,'BLOC PM'!$K79&lt;synthèse!AL$14+0.1),1,0)</f>
        <v>0</v>
      </c>
      <c r="AM89" s="148">
        <f>IF(AND('BLOC PM'!$K79&gt;synthèse!AM$14,'BLOC PM'!$K79&lt;synthèse!AM$14+0.1),1,0)</f>
        <v>0</v>
      </c>
      <c r="AN89" s="148">
        <f>IF(AND('BLOC PM'!$K79&gt;synthèse!AN$14,'BLOC PM'!$K79&lt;synthèse!AN$14+0.1),1,0)</f>
        <v>0</v>
      </c>
      <c r="AO89" s="148">
        <f>IF(AND('BLOC PM'!$K79&gt;synthèse!AO$14,'BLOC PM'!$K79&lt;synthèse!AO$14+0.1),1,0)</f>
        <v>0</v>
      </c>
      <c r="AP89" s="148">
        <f>IF(AND('BLOC PM'!$K79&gt;synthèse!AP$14,'BLOC PM'!$K79&lt;synthèse!AP$14+0.1),1,0)</f>
        <v>0</v>
      </c>
      <c r="AQ89" s="148">
        <f>IF(AND('BLOC PM'!$K79&gt;synthèse!AQ$14,'BLOC PM'!$K79&lt;synthèse!AQ$14+0.1),1,0)</f>
        <v>0</v>
      </c>
      <c r="AR89" s="148">
        <f>IF(AND('BLOC PM'!$K79&gt;synthèse!AR$14,'BLOC PM'!$K79&lt;synthèse!AR$14+0.1),1,0)</f>
        <v>0</v>
      </c>
      <c r="AS89" s="148">
        <f>IF(AND('BLOC PM'!$K79&gt;synthèse!AS$14,'BLOC PM'!$K79&lt;synthèse!AS$14+0.1),1,0)</f>
        <v>0</v>
      </c>
      <c r="AT89" s="148">
        <f>IF(AND('BLOC PM'!$K79&gt;synthèse!AT$14,'BLOC PM'!$K79&lt;synthèse!AT$14+0.1),1,0)</f>
        <v>0</v>
      </c>
      <c r="AU89" s="148">
        <f>IF(AND('BLOC PM'!$K79&gt;synthèse!AU$14,'BLOC PM'!$K79&lt;synthèse!AU$14+0.1),1,0)</f>
        <v>0</v>
      </c>
      <c r="AV89" s="148">
        <f>IF(AND('BLOC PM'!$K79&gt;synthèse!AV$14,'BLOC PM'!$K79&lt;synthèse!AV$14+0.1),1,0)</f>
        <v>0</v>
      </c>
      <c r="AW89" s="148">
        <f>IF(AND('BLOC PM'!$K79&gt;synthèse!AW$14,'BLOC PM'!$K79&lt;synthèse!AW$14+0.1),1,0)</f>
        <v>0</v>
      </c>
      <c r="AX89" s="148">
        <f>IF(AND('BLOC PM'!$K79&gt;synthèse!AX$14,'BLOC PM'!$K79&lt;synthèse!AX$14+0.1),1,0)</f>
        <v>0</v>
      </c>
      <c r="AY89" s="148">
        <f>IF(AND('BLOC PM'!$K79&gt;synthèse!AY$14,'BLOC PM'!$K79&lt;synthèse!AY$14+0.1),1,0)</f>
        <v>0</v>
      </c>
      <c r="AZ89" s="148">
        <f>IF(AND('BLOC PM'!$K79&gt;synthèse!AZ$14,'BLOC PM'!$K79&lt;synthèse!AZ$14+0.1),1,0)</f>
        <v>0</v>
      </c>
      <c r="BA89" s="148">
        <f>IF(AND('BLOC PM'!$K79&gt;synthèse!BA$14,'BLOC PM'!$K79&lt;synthèse!BA$14+0.1),1,0)</f>
        <v>0</v>
      </c>
      <c r="BB89" s="148">
        <f>IF(AND('BLOC PM'!$K79&gt;synthèse!BB$14,'BLOC PM'!$K79&lt;synthèse!BB$14+0.1),1,0)</f>
        <v>0</v>
      </c>
      <c r="BC89" s="148">
        <f>IF(AND('BLOC PM'!$K79&gt;synthèse!BC$14,'BLOC PM'!$K79&lt;synthèse!BC$14+0.1),1,0)</f>
        <v>0</v>
      </c>
      <c r="BD89" s="148">
        <f>IF(AND('BLOC PM'!$K79&gt;synthèse!BD$14,'BLOC PM'!$K79&lt;synthèse!BD$14+0.1),1,0)</f>
        <v>0</v>
      </c>
      <c r="BE89" s="148">
        <f>IF(AND('BLOC PM'!$K79&gt;synthèse!BE$14,'BLOC PM'!$K79&lt;synthèse!BE$14+0.1),1,0)</f>
        <v>0</v>
      </c>
      <c r="BF89" s="148">
        <f>IF(AND('BLOC PM'!$K79&gt;synthèse!BF$14,'BLOC PM'!$K79&lt;synthèse!BF$14+0.1),1,0)</f>
        <v>0</v>
      </c>
      <c r="BG89" s="148">
        <f>IF(AND('BLOC PM'!$K79&gt;synthèse!BG$14,'BLOC PM'!$K79&lt;synthèse!BG$14+0.1),1,0)</f>
        <v>0</v>
      </c>
      <c r="BH89" s="148">
        <f>IF(AND('BLOC PM'!$K79&gt;synthèse!BH$14,'BLOC PM'!$K79&lt;synthèse!BH$14+0.1),1,0)</f>
        <v>0</v>
      </c>
      <c r="BI89" s="148">
        <f>IF(AND('BLOC PM'!$K79&gt;synthèse!BI$14,'BLOC PM'!$K79&lt;synthèse!BI$14+0.1),1,0)</f>
        <v>0</v>
      </c>
      <c r="BJ89" s="148">
        <f>IF(AND('BLOC PM'!$K79&gt;synthèse!BJ$14,'BLOC PM'!$K79&lt;synthèse!BJ$14+0.1),1,0)</f>
        <v>0</v>
      </c>
      <c r="BK89" s="148">
        <f>IF(AND('BLOC PM'!$K79&gt;synthèse!BK$14,'BLOC PM'!$K79&lt;synthèse!BK$14+0.1),1,0)</f>
        <v>0</v>
      </c>
      <c r="BL89" s="148">
        <f>IF(AND('BLOC PM'!$K79&gt;synthèse!BL$14,'BLOC PM'!$K79&lt;synthèse!BL$14+0.1),1,0)</f>
        <v>0</v>
      </c>
      <c r="BM89" s="148">
        <f>IF(AND('BLOC PM'!$K79&gt;synthèse!BM$14,'BLOC PM'!$K79&lt;synthèse!BM$14+0.1),1,0)</f>
        <v>0</v>
      </c>
      <c r="BN89" s="148">
        <f>IF(AND('BLOC PM'!$K79&gt;synthèse!BN$14,'BLOC PM'!$K79&lt;synthèse!BN$14+0.1),1,0)</f>
        <v>0</v>
      </c>
      <c r="BO89" s="148">
        <f>IF(AND('BLOC PM'!$K79&gt;synthèse!BO$14,'BLOC PM'!$K79&lt;synthèse!BO$14+0.1),1,0)</f>
        <v>0</v>
      </c>
      <c r="BP89" s="148">
        <f>IF(AND('BLOC PM'!$K79&gt;synthèse!BP$14,'BLOC PM'!$K79&lt;synthèse!BP$14+0.1),1,0)</f>
        <v>0</v>
      </c>
      <c r="BQ89" s="148">
        <f>IF(AND('BLOC PM'!$K79&gt;synthèse!BQ$14,'BLOC PM'!$K79&lt;synthèse!BQ$14+0.1),1,0)</f>
        <v>0</v>
      </c>
      <c r="BR89" s="148">
        <f>IF(AND('BLOC PM'!$K79&gt;synthèse!BR$14,'BLOC PM'!$K79&lt;synthèse!BR$14+0.1),1,0)</f>
        <v>0</v>
      </c>
      <c r="BS89" s="148">
        <f>IF(AND('BLOC PM'!$K79&gt;synthèse!BS$14,'BLOC PM'!$K79&lt;synthèse!BS$14+0.1),1,0)</f>
        <v>0</v>
      </c>
      <c r="BT89" s="148">
        <f>IF(AND('BLOC PM'!$K79&gt;synthèse!BT$14,'BLOC PM'!$K79&lt;synthèse!BT$14+0.1),1,0)</f>
        <v>0</v>
      </c>
      <c r="BU89" s="148">
        <f>IF(AND('BLOC PM'!$K79&gt;synthèse!BU$14,'BLOC PM'!$K79&lt;synthèse!BU$14+0.1),1,0)</f>
        <v>0</v>
      </c>
      <c r="BV89" s="148">
        <f>IF(AND('BLOC PM'!$K79&gt;synthèse!BV$14,'BLOC PM'!$K79&lt;synthèse!BV$14+0.1),1,0)</f>
        <v>0</v>
      </c>
      <c r="BW89" s="148">
        <f>IF(AND('BLOC PM'!$K79&gt;synthèse!BW$14,'BLOC PM'!$K79&lt;synthèse!BW$14+0.1),1,0)</f>
        <v>0</v>
      </c>
      <c r="BX89" s="148">
        <f>IF(AND('BLOC PM'!$K79&gt;synthèse!BX$14,'BLOC PM'!$K79&lt;synthèse!BX$14+0.1),1,0)</f>
        <v>0</v>
      </c>
      <c r="BY89" s="148">
        <f>IF(AND('BLOC PM'!$K79&gt;synthèse!BY$14,'BLOC PM'!$K79&lt;synthèse!BY$14+0.1),1,0)</f>
        <v>0</v>
      </c>
      <c r="BZ89" s="148">
        <f>IF(AND('BLOC PM'!$K79&gt;synthèse!BZ$14,'BLOC PM'!$K79&lt;synthèse!BZ$14+0.1),1,0)</f>
        <v>0</v>
      </c>
      <c r="CA89" s="148">
        <f>IF(AND('BLOC PM'!$K79&gt;synthèse!CA$14,'BLOC PM'!$K79&lt;synthèse!CA$14+0.1),1,0)</f>
        <v>0</v>
      </c>
      <c r="CB89" s="148">
        <f>IF(AND('BLOC PM'!$K79&gt;synthèse!CB$14,'BLOC PM'!$K79&lt;synthèse!CB$14+0.1),1,0)</f>
        <v>0</v>
      </c>
      <c r="CC89" s="148">
        <f>IF(AND('BLOC PM'!$K79&gt;synthèse!CC$14,'BLOC PM'!$K79&lt;synthèse!CC$14+0.1),1,0)</f>
        <v>0</v>
      </c>
      <c r="CD89" s="148">
        <f>IF(AND('BLOC PM'!$K79&gt;synthèse!CD$14,'BLOC PM'!$K79&lt;synthèse!CD$14+0.1),1,0)</f>
        <v>0</v>
      </c>
      <c r="CE89" s="148">
        <f>IF(AND('BLOC PM'!$K79&gt;synthèse!CE$14,'BLOC PM'!$K79&lt;synthèse!CE$14+0.1),1,0)</f>
        <v>0</v>
      </c>
      <c r="CF89" s="148">
        <f>IF(AND('BLOC PM'!$K79&gt;synthèse!CF$14,'BLOC PM'!$K79&lt;synthèse!CF$14+0.1),1,0)</f>
        <v>0</v>
      </c>
      <c r="CG89" s="148">
        <f>IF(AND('BLOC PM'!$K79&gt;synthèse!CG$14,'BLOC PM'!$K79&lt;synthèse!CG$14+0.1),1,0)</f>
        <v>0</v>
      </c>
      <c r="CH89" s="148">
        <f>IF(AND('BLOC PM'!$K79&gt;synthèse!CH$14,'BLOC PM'!$K79&lt;synthèse!CH$14+0.1),1,0)</f>
        <v>0</v>
      </c>
      <c r="CI89" s="148">
        <f>IF(AND('BLOC PM'!$K79&gt;synthèse!CI$14,'BLOC PM'!$K79&lt;synthèse!CI$14+0.1),1,0)</f>
        <v>0</v>
      </c>
      <c r="CJ89" s="148">
        <f>IF(AND('BLOC PM'!$K79&gt;synthèse!CJ$14,'BLOC PM'!$K79&lt;synthèse!CJ$14+0.1),1,0)</f>
        <v>0</v>
      </c>
      <c r="CK89" s="148">
        <f>IF(AND('BLOC PM'!$K79&gt;synthèse!CK$14,'BLOC PM'!$K79&lt;synthèse!CK$14+0.1),1,0)</f>
        <v>0</v>
      </c>
      <c r="CM89" s="2">
        <f t="shared" si="66"/>
        <v>0</v>
      </c>
      <c r="CN89" s="2">
        <f t="shared" si="67"/>
        <v>0</v>
      </c>
      <c r="CO89" s="2">
        <f t="shared" si="68"/>
        <v>0</v>
      </c>
      <c r="CP89" s="2">
        <f t="shared" si="69"/>
        <v>0</v>
      </c>
      <c r="CQ89" s="2">
        <f t="shared" si="70"/>
        <v>0</v>
      </c>
      <c r="CR89" s="2">
        <f t="shared" si="71"/>
        <v>0</v>
      </c>
      <c r="CS89" s="2">
        <f t="shared" si="72"/>
        <v>0</v>
      </c>
      <c r="CT89" s="2">
        <f t="shared" si="73"/>
        <v>0</v>
      </c>
      <c r="CU89" s="2">
        <f t="shared" si="74"/>
        <v>0</v>
      </c>
      <c r="CV89" s="2">
        <f t="shared" si="75"/>
        <v>0</v>
      </c>
      <c r="CW89" s="2">
        <f t="shared" si="76"/>
        <v>0</v>
      </c>
      <c r="CX89" s="2">
        <f t="shared" si="77"/>
        <v>0</v>
      </c>
      <c r="CY89" s="2">
        <f t="shared" si="78"/>
        <v>0</v>
      </c>
      <c r="CZ89" s="2">
        <f t="shared" si="79"/>
        <v>0</v>
      </c>
      <c r="DA89" s="2">
        <f t="shared" si="80"/>
        <v>0</v>
      </c>
      <c r="DB89" s="2">
        <f t="shared" si="81"/>
        <v>0</v>
      </c>
      <c r="DC89" s="2">
        <f t="shared" si="82"/>
        <v>0</v>
      </c>
      <c r="DD89" s="2">
        <f t="shared" si="83"/>
        <v>0</v>
      </c>
      <c r="DE89" s="2">
        <f t="shared" si="84"/>
        <v>0</v>
      </c>
      <c r="DF89" s="2">
        <f t="shared" si="85"/>
        <v>0</v>
      </c>
      <c r="DG89" s="2">
        <f t="shared" si="86"/>
        <v>0</v>
      </c>
      <c r="DH89" s="2">
        <f t="shared" si="87"/>
        <v>0</v>
      </c>
      <c r="DI89" s="2">
        <f t="shared" si="88"/>
        <v>0</v>
      </c>
      <c r="DJ89" s="2">
        <f t="shared" si="89"/>
        <v>0</v>
      </c>
      <c r="DK89" s="2">
        <f t="shared" si="90"/>
        <v>0</v>
      </c>
      <c r="DL89" s="2">
        <f t="shared" si="91"/>
        <v>0</v>
      </c>
      <c r="DM89" s="2">
        <f t="shared" si="92"/>
        <v>0</v>
      </c>
      <c r="DN89" s="2">
        <f t="shared" si="93"/>
        <v>0</v>
      </c>
      <c r="DO89" s="2">
        <f t="shared" si="94"/>
        <v>0</v>
      </c>
      <c r="DP89" s="2">
        <f t="shared" si="95"/>
        <v>0</v>
      </c>
      <c r="DQ89" s="2">
        <f t="shared" si="96"/>
        <v>0</v>
      </c>
      <c r="DR89" s="2">
        <f t="shared" si="97"/>
        <v>0</v>
      </c>
      <c r="DS89" s="2">
        <f t="shared" si="98"/>
        <v>0</v>
      </c>
      <c r="DT89" s="2">
        <f t="shared" si="99"/>
        <v>0</v>
      </c>
      <c r="DU89" s="2">
        <f t="shared" si="100"/>
        <v>0</v>
      </c>
      <c r="DV89" s="2">
        <f t="shared" si="101"/>
        <v>0</v>
      </c>
      <c r="DW89" s="2">
        <f t="shared" si="102"/>
        <v>0</v>
      </c>
      <c r="DX89" s="2">
        <f t="shared" si="103"/>
        <v>0</v>
      </c>
      <c r="DY89" s="2">
        <f t="shared" si="104"/>
        <v>0</v>
      </c>
      <c r="DZ89" s="2">
        <f t="shared" si="105"/>
        <v>0</v>
      </c>
      <c r="EA89" s="2">
        <f t="shared" si="106"/>
        <v>0</v>
      </c>
      <c r="EB89" s="2">
        <f t="shared" si="107"/>
        <v>0</v>
      </c>
      <c r="EC89" s="2">
        <f t="shared" si="108"/>
        <v>0</v>
      </c>
      <c r="ED89" s="2">
        <f t="shared" si="109"/>
        <v>0</v>
      </c>
      <c r="EE89" s="2">
        <f t="shared" si="110"/>
        <v>0</v>
      </c>
      <c r="EF89" s="2">
        <f t="shared" si="111"/>
        <v>0</v>
      </c>
      <c r="EG89" s="2">
        <f t="shared" si="112"/>
        <v>0</v>
      </c>
      <c r="EH89" s="2">
        <f t="shared" si="122"/>
        <v>0</v>
      </c>
      <c r="EI89" s="2">
        <f t="shared" si="134"/>
        <v>0</v>
      </c>
      <c r="EJ89" s="2">
        <f t="shared" si="134"/>
        <v>0</v>
      </c>
      <c r="EK89" s="2">
        <f t="shared" si="134"/>
        <v>0</v>
      </c>
      <c r="EL89" s="2">
        <f t="shared" si="134"/>
        <v>0</v>
      </c>
      <c r="EM89" s="2">
        <f t="shared" si="134"/>
        <v>0</v>
      </c>
      <c r="EN89" s="2">
        <f t="shared" si="134"/>
        <v>0</v>
      </c>
      <c r="EO89" s="2">
        <f t="shared" si="134"/>
        <v>0</v>
      </c>
      <c r="EP89" s="2">
        <f t="shared" si="134"/>
        <v>0</v>
      </c>
    </row>
    <row r="90" spans="1:146" ht="15" x14ac:dyDescent="0.2">
      <c r="A90" s="305" t="s">
        <v>211</v>
      </c>
      <c r="B90" s="244">
        <f>SUMIF('BLOC PM'!$N$6:$N$221,A90,'BLOC PM'!$I$6:$I$221)</f>
        <v>504</v>
      </c>
      <c r="C90" s="245">
        <f>+COUNTIF('BLOC PM'!$N$6:$N$221,A90)</f>
        <v>1</v>
      </c>
      <c r="D90" s="246">
        <f>+SUMIF('BLOC PM'!$N$6:$N$221,A90,'BLOC PM'!$K$6:$K$221)/C90</f>
        <v>0.41042345276872966</v>
      </c>
      <c r="E90" s="245">
        <f>+COUNTIF('UP PM'!$N$6:$N$4935,A90)</f>
        <v>1</v>
      </c>
      <c r="F90" s="244">
        <f>+SUMIF('UP PM'!$N$6:$N$4935,A90,'UP PM'!$G$6:$G$4935)</f>
        <v>300</v>
      </c>
      <c r="G90" s="123"/>
      <c r="H90" s="248">
        <f>SUMIF('BLOC PM'!$N$6:$N$207,A90,'BLOC PM'!$L$6:$L$207)+SUMIF('UP PM'!$N$6:$N$118,A90,'UP PM'!$S$6:$S$118)</f>
        <v>20836</v>
      </c>
      <c r="I90" s="119" t="e">
        <f>+SUMIF('[4]UP PM'!$I$6:$I$4874,A90,'[4]UP PM'!$H$6:$H$4874)</f>
        <v>#VALUE!</v>
      </c>
      <c r="L90" s="66"/>
      <c r="M90" s="9" t="str">
        <f>IF('BLOC PM'!A80&lt;&gt;"",'BLOC PM'!A80,"")</f>
        <v/>
      </c>
      <c r="N90" s="9">
        <f>IF(AND('BLOC PM'!A80&lt;&gt;"",'BLOC PM'!N80&lt;&gt;"*Non mis en vente"),1,0)</f>
        <v>0</v>
      </c>
      <c r="O90" s="9">
        <f>IF(OR('BLOC PM'!E80="CR",'BLOC PM'!E80="CE"),1,0)</f>
        <v>0</v>
      </c>
      <c r="P90" s="9">
        <f>IF(AND('BLOC PM'!N80&lt;&gt;"*RETIRE",'BLOC PM'!N80&lt;&gt;"*PAS D'OFFRE",'BLOC PM'!N80&lt;&gt;""),1,0)</f>
        <v>0</v>
      </c>
      <c r="Q90" s="10">
        <f>'BLOC PM'!I80</f>
        <v>0</v>
      </c>
      <c r="R90" s="10">
        <f t="shared" si="131"/>
        <v>0</v>
      </c>
      <c r="S90" s="10">
        <f>'BLOC PM'!L80</f>
        <v>0</v>
      </c>
      <c r="T90" s="10">
        <f t="shared" si="132"/>
        <v>0</v>
      </c>
      <c r="U90" s="10">
        <f>'BLOC PM'!O80</f>
        <v>0</v>
      </c>
      <c r="V90" s="10">
        <f t="shared" si="133"/>
        <v>0</v>
      </c>
      <c r="W90" s="10">
        <f>'BLOC PM'!B80</f>
        <v>0</v>
      </c>
      <c r="X90" s="7"/>
      <c r="Y90" s="2">
        <f>+'UP PM'!A81</f>
        <v>0</v>
      </c>
      <c r="Z90" s="2">
        <f>IF(AND('UP PM'!A81&lt;&gt;"",'UP PM'!N81&lt;&gt;"*Non mis en vente"),1,0)</f>
        <v>0</v>
      </c>
      <c r="AA90" s="2">
        <f>IF(AND('UP PM'!N81&lt;&gt;"*RETIRE",'UP PM'!N81&lt;&gt;"*PAS D'OFFRE",'UP PM'!N81&lt;&gt;""),1,0)</f>
        <v>0</v>
      </c>
      <c r="AB90" s="10">
        <f>+'UP PM'!G81</f>
        <v>0</v>
      </c>
      <c r="AC90" s="2">
        <f t="shared" ref="AC90:AC104" si="135">AB90*AA90</f>
        <v>0</v>
      </c>
      <c r="AD90" s="2">
        <f>'UP PM'!B81</f>
        <v>0</v>
      </c>
      <c r="AE90" s="7"/>
      <c r="AF90" s="154"/>
      <c r="AG90" s="9" t="str">
        <f>IF('BLOC PM'!A80&lt;&gt;"",'BLOC PM'!A80,"")</f>
        <v/>
      </c>
      <c r="AH90" s="148">
        <f>IF(AND('BLOC PM'!$K80&gt;synthèse!AH$14,'BLOC PM'!$K80&lt;synthèse!AH$14+0.1),1,0)</f>
        <v>0</v>
      </c>
      <c r="AI90" s="148">
        <f>IF(AND('BLOC PM'!$K80&gt;synthèse!AI$14,'BLOC PM'!$K80&lt;synthèse!AI$14+0.1),1,0)</f>
        <v>0</v>
      </c>
      <c r="AJ90" s="148">
        <f>IF(AND('BLOC PM'!$K80&gt;synthèse!AJ$14,'BLOC PM'!$K80&lt;synthèse!AJ$14+0.1),1,0)</f>
        <v>0</v>
      </c>
      <c r="AK90" s="148">
        <f>IF(AND('BLOC PM'!$K80&gt;synthèse!AK$14,'BLOC PM'!$K80&lt;synthèse!AK$14+0.1),1,0)</f>
        <v>0</v>
      </c>
      <c r="AL90" s="148">
        <f>IF(AND('BLOC PM'!$K80&gt;synthèse!AL$14,'BLOC PM'!$K80&lt;synthèse!AL$14+0.1),1,0)</f>
        <v>0</v>
      </c>
      <c r="AM90" s="148">
        <f>IF(AND('BLOC PM'!$K80&gt;synthèse!AM$14,'BLOC PM'!$K80&lt;synthèse!AM$14+0.1),1,0)</f>
        <v>0</v>
      </c>
      <c r="AN90" s="148">
        <f>IF(AND('BLOC PM'!$K80&gt;synthèse!AN$14,'BLOC PM'!$K80&lt;synthèse!AN$14+0.1),1,0)</f>
        <v>0</v>
      </c>
      <c r="AO90" s="148">
        <f>IF(AND('BLOC PM'!$K80&gt;synthèse!AO$14,'BLOC PM'!$K80&lt;synthèse!AO$14+0.1),1,0)</f>
        <v>0</v>
      </c>
      <c r="AP90" s="148">
        <f>IF(AND('BLOC PM'!$K80&gt;synthèse!AP$14,'BLOC PM'!$K80&lt;synthèse!AP$14+0.1),1,0)</f>
        <v>0</v>
      </c>
      <c r="AQ90" s="148">
        <f>IF(AND('BLOC PM'!$K80&gt;synthèse!AQ$14,'BLOC PM'!$K80&lt;synthèse!AQ$14+0.1),1,0)</f>
        <v>0</v>
      </c>
      <c r="AR90" s="148">
        <f>IF(AND('BLOC PM'!$K80&gt;synthèse!AR$14,'BLOC PM'!$K80&lt;synthèse!AR$14+0.1),1,0)</f>
        <v>0</v>
      </c>
      <c r="AS90" s="148">
        <f>IF(AND('BLOC PM'!$K80&gt;synthèse!AS$14,'BLOC PM'!$K80&lt;synthèse!AS$14+0.1),1,0)</f>
        <v>0</v>
      </c>
      <c r="AT90" s="148">
        <f>IF(AND('BLOC PM'!$K80&gt;synthèse!AT$14,'BLOC PM'!$K80&lt;synthèse!AT$14+0.1),1,0)</f>
        <v>0</v>
      </c>
      <c r="AU90" s="148">
        <f>IF(AND('BLOC PM'!$K80&gt;synthèse!AU$14,'BLOC PM'!$K80&lt;synthèse!AU$14+0.1),1,0)</f>
        <v>0</v>
      </c>
      <c r="AV90" s="148">
        <f>IF(AND('BLOC PM'!$K80&gt;synthèse!AV$14,'BLOC PM'!$K80&lt;synthèse!AV$14+0.1),1,0)</f>
        <v>0</v>
      </c>
      <c r="AW90" s="148">
        <f>IF(AND('BLOC PM'!$K80&gt;synthèse!AW$14,'BLOC PM'!$K80&lt;synthèse!AW$14+0.1),1,0)</f>
        <v>0</v>
      </c>
      <c r="AX90" s="148">
        <f>IF(AND('BLOC PM'!$K80&gt;synthèse!AX$14,'BLOC PM'!$K80&lt;synthèse!AX$14+0.1),1,0)</f>
        <v>0</v>
      </c>
      <c r="AY90" s="148">
        <f>IF(AND('BLOC PM'!$K80&gt;synthèse!AY$14,'BLOC PM'!$K80&lt;synthèse!AY$14+0.1),1,0)</f>
        <v>0</v>
      </c>
      <c r="AZ90" s="148">
        <f>IF(AND('BLOC PM'!$K80&gt;synthèse!AZ$14,'BLOC PM'!$K80&lt;synthèse!AZ$14+0.1),1,0)</f>
        <v>0</v>
      </c>
      <c r="BA90" s="148">
        <f>IF(AND('BLOC PM'!$K80&gt;synthèse!BA$14,'BLOC PM'!$K80&lt;synthèse!BA$14+0.1),1,0)</f>
        <v>0</v>
      </c>
      <c r="BB90" s="148">
        <f>IF(AND('BLOC PM'!$K80&gt;synthèse!BB$14,'BLOC PM'!$K80&lt;synthèse!BB$14+0.1),1,0)</f>
        <v>0</v>
      </c>
      <c r="BC90" s="148">
        <f>IF(AND('BLOC PM'!$K80&gt;synthèse!BC$14,'BLOC PM'!$K80&lt;synthèse!BC$14+0.1),1,0)</f>
        <v>0</v>
      </c>
      <c r="BD90" s="148">
        <f>IF(AND('BLOC PM'!$K80&gt;synthèse!BD$14,'BLOC PM'!$K80&lt;synthèse!BD$14+0.1),1,0)</f>
        <v>0</v>
      </c>
      <c r="BE90" s="148">
        <f>IF(AND('BLOC PM'!$K80&gt;synthèse!BE$14,'BLOC PM'!$K80&lt;synthèse!BE$14+0.1),1,0)</f>
        <v>0</v>
      </c>
      <c r="BF90" s="148">
        <f>IF(AND('BLOC PM'!$K80&gt;synthèse!BF$14,'BLOC PM'!$K80&lt;synthèse!BF$14+0.1),1,0)</f>
        <v>0</v>
      </c>
      <c r="BG90" s="148">
        <f>IF(AND('BLOC PM'!$K80&gt;synthèse!BG$14,'BLOC PM'!$K80&lt;synthèse!BG$14+0.1),1,0)</f>
        <v>0</v>
      </c>
      <c r="BH90" s="148">
        <f>IF(AND('BLOC PM'!$K80&gt;synthèse!BH$14,'BLOC PM'!$K80&lt;synthèse!BH$14+0.1),1,0)</f>
        <v>0</v>
      </c>
      <c r="BI90" s="148">
        <f>IF(AND('BLOC PM'!$K80&gt;synthèse!BI$14,'BLOC PM'!$K80&lt;synthèse!BI$14+0.1),1,0)</f>
        <v>0</v>
      </c>
      <c r="BJ90" s="148">
        <f>IF(AND('BLOC PM'!$K80&gt;synthèse!BJ$14,'BLOC PM'!$K80&lt;synthèse!BJ$14+0.1),1,0)</f>
        <v>0</v>
      </c>
      <c r="BK90" s="148">
        <f>IF(AND('BLOC PM'!$K80&gt;synthèse!BK$14,'BLOC PM'!$K80&lt;synthèse!BK$14+0.1),1,0)</f>
        <v>0</v>
      </c>
      <c r="BL90" s="148">
        <f>IF(AND('BLOC PM'!$K80&gt;synthèse!BL$14,'BLOC PM'!$K80&lt;synthèse!BL$14+0.1),1,0)</f>
        <v>0</v>
      </c>
      <c r="BM90" s="148">
        <f>IF(AND('BLOC PM'!$K80&gt;synthèse!BM$14,'BLOC PM'!$K80&lt;synthèse!BM$14+0.1),1,0)</f>
        <v>0</v>
      </c>
      <c r="BN90" s="148">
        <f>IF(AND('BLOC PM'!$K80&gt;synthèse!BN$14,'BLOC PM'!$K80&lt;synthèse!BN$14+0.1),1,0)</f>
        <v>0</v>
      </c>
      <c r="BO90" s="148">
        <f>IF(AND('BLOC PM'!$K80&gt;synthèse!BO$14,'BLOC PM'!$K80&lt;synthèse!BO$14+0.1),1,0)</f>
        <v>0</v>
      </c>
      <c r="BP90" s="148">
        <f>IF(AND('BLOC PM'!$K80&gt;synthèse!BP$14,'BLOC PM'!$K80&lt;synthèse!BP$14+0.1),1,0)</f>
        <v>0</v>
      </c>
      <c r="BQ90" s="148">
        <f>IF(AND('BLOC PM'!$K80&gt;synthèse!BQ$14,'BLOC PM'!$K80&lt;synthèse!BQ$14+0.1),1,0)</f>
        <v>0</v>
      </c>
      <c r="BR90" s="148">
        <f>IF(AND('BLOC PM'!$K80&gt;synthèse!BR$14,'BLOC PM'!$K80&lt;synthèse!BR$14+0.1),1,0)</f>
        <v>0</v>
      </c>
      <c r="BS90" s="148">
        <f>IF(AND('BLOC PM'!$K80&gt;synthèse!BS$14,'BLOC PM'!$K80&lt;synthèse!BS$14+0.1),1,0)</f>
        <v>0</v>
      </c>
      <c r="BT90" s="148">
        <f>IF(AND('BLOC PM'!$K80&gt;synthèse!BT$14,'BLOC PM'!$K80&lt;synthèse!BT$14+0.1),1,0)</f>
        <v>0</v>
      </c>
      <c r="BU90" s="148">
        <f>IF(AND('BLOC PM'!$K80&gt;synthèse!BU$14,'BLOC PM'!$K80&lt;synthèse!BU$14+0.1),1,0)</f>
        <v>0</v>
      </c>
      <c r="BV90" s="148">
        <f>IF(AND('BLOC PM'!$K80&gt;synthèse!BV$14,'BLOC PM'!$K80&lt;synthèse!BV$14+0.1),1,0)</f>
        <v>0</v>
      </c>
      <c r="BW90" s="148">
        <f>IF(AND('BLOC PM'!$K80&gt;synthèse!BW$14,'BLOC PM'!$K80&lt;synthèse!BW$14+0.1),1,0)</f>
        <v>0</v>
      </c>
      <c r="BX90" s="148">
        <f>IF(AND('BLOC PM'!$K80&gt;synthèse!BX$14,'BLOC PM'!$K80&lt;synthèse!BX$14+0.1),1,0)</f>
        <v>0</v>
      </c>
      <c r="BY90" s="148">
        <f>IF(AND('BLOC PM'!$K80&gt;synthèse!BY$14,'BLOC PM'!$K80&lt;synthèse!BY$14+0.1),1,0)</f>
        <v>0</v>
      </c>
      <c r="BZ90" s="148">
        <f>IF(AND('BLOC PM'!$K80&gt;synthèse!BZ$14,'BLOC PM'!$K80&lt;synthèse!BZ$14+0.1),1,0)</f>
        <v>0</v>
      </c>
      <c r="CA90" s="148">
        <f>IF(AND('BLOC PM'!$K80&gt;synthèse!CA$14,'BLOC PM'!$K80&lt;synthèse!CA$14+0.1),1,0)</f>
        <v>0</v>
      </c>
      <c r="CB90" s="148">
        <f>IF(AND('BLOC PM'!$K80&gt;synthèse!CB$14,'BLOC PM'!$K80&lt;synthèse!CB$14+0.1),1,0)</f>
        <v>0</v>
      </c>
      <c r="CC90" s="148">
        <f>IF(AND('BLOC PM'!$K80&gt;synthèse!CC$14,'BLOC PM'!$K80&lt;synthèse!CC$14+0.1),1,0)</f>
        <v>0</v>
      </c>
      <c r="CD90" s="148">
        <f>IF(AND('BLOC PM'!$K80&gt;synthèse!CD$14,'BLOC PM'!$K80&lt;synthèse!CD$14+0.1),1,0)</f>
        <v>0</v>
      </c>
      <c r="CE90" s="148">
        <f>IF(AND('BLOC PM'!$K80&gt;synthèse!CE$14,'BLOC PM'!$K80&lt;synthèse!CE$14+0.1),1,0)</f>
        <v>0</v>
      </c>
      <c r="CF90" s="148">
        <f>IF(AND('BLOC PM'!$K80&gt;synthèse!CF$14,'BLOC PM'!$K80&lt;synthèse!CF$14+0.1),1,0)</f>
        <v>0</v>
      </c>
      <c r="CG90" s="148">
        <f>IF(AND('BLOC PM'!$K80&gt;synthèse!CG$14,'BLOC PM'!$K80&lt;synthèse!CG$14+0.1),1,0)</f>
        <v>0</v>
      </c>
      <c r="CH90" s="148">
        <f>IF(AND('BLOC PM'!$K80&gt;synthèse!CH$14,'BLOC PM'!$K80&lt;synthèse!CH$14+0.1),1,0)</f>
        <v>0</v>
      </c>
      <c r="CI90" s="148">
        <f>IF(AND('BLOC PM'!$K80&gt;synthèse!CI$14,'BLOC PM'!$K80&lt;synthèse!CI$14+0.1),1,0)</f>
        <v>0</v>
      </c>
      <c r="CJ90" s="148">
        <f>IF(AND('BLOC PM'!$K80&gt;synthèse!CJ$14,'BLOC PM'!$K80&lt;synthèse!CJ$14+0.1),1,0)</f>
        <v>0</v>
      </c>
      <c r="CK90" s="148">
        <f>IF(AND('BLOC PM'!$K80&gt;synthèse!CK$14,'BLOC PM'!$K80&lt;synthèse!CK$14+0.1),1,0)</f>
        <v>0</v>
      </c>
      <c r="CM90" s="2">
        <f t="shared" si="66"/>
        <v>0</v>
      </c>
      <c r="CN90" s="2">
        <f t="shared" si="67"/>
        <v>0</v>
      </c>
      <c r="CO90" s="2">
        <f t="shared" si="68"/>
        <v>0</v>
      </c>
      <c r="CP90" s="2">
        <f t="shared" si="69"/>
        <v>0</v>
      </c>
      <c r="CQ90" s="2">
        <f t="shared" si="70"/>
        <v>0</v>
      </c>
      <c r="CR90" s="2">
        <f t="shared" si="71"/>
        <v>0</v>
      </c>
      <c r="CS90" s="2">
        <f t="shared" si="72"/>
        <v>0</v>
      </c>
      <c r="CT90" s="2">
        <f t="shared" si="73"/>
        <v>0</v>
      </c>
      <c r="CU90" s="2">
        <f t="shared" si="74"/>
        <v>0</v>
      </c>
      <c r="CV90" s="2">
        <f t="shared" si="75"/>
        <v>0</v>
      </c>
      <c r="CW90" s="2">
        <f t="shared" si="76"/>
        <v>0</v>
      </c>
      <c r="CX90" s="2">
        <f t="shared" si="77"/>
        <v>0</v>
      </c>
      <c r="CY90" s="2">
        <f t="shared" si="78"/>
        <v>0</v>
      </c>
      <c r="CZ90" s="2">
        <f t="shared" si="79"/>
        <v>0</v>
      </c>
      <c r="DA90" s="2">
        <f t="shared" si="80"/>
        <v>0</v>
      </c>
      <c r="DB90" s="2">
        <f t="shared" si="81"/>
        <v>0</v>
      </c>
      <c r="DC90" s="2">
        <f t="shared" si="82"/>
        <v>0</v>
      </c>
      <c r="DD90" s="2">
        <f t="shared" si="83"/>
        <v>0</v>
      </c>
      <c r="DE90" s="2">
        <f t="shared" si="84"/>
        <v>0</v>
      </c>
      <c r="DF90" s="2">
        <f t="shared" si="85"/>
        <v>0</v>
      </c>
      <c r="DG90" s="2">
        <f t="shared" si="86"/>
        <v>0</v>
      </c>
      <c r="DH90" s="2">
        <f t="shared" si="87"/>
        <v>0</v>
      </c>
      <c r="DI90" s="2">
        <f t="shared" si="88"/>
        <v>0</v>
      </c>
      <c r="DJ90" s="2">
        <f t="shared" si="89"/>
        <v>0</v>
      </c>
      <c r="DK90" s="2">
        <f t="shared" si="90"/>
        <v>0</v>
      </c>
      <c r="DL90" s="2">
        <f t="shared" si="91"/>
        <v>0</v>
      </c>
      <c r="DM90" s="2">
        <f t="shared" si="92"/>
        <v>0</v>
      </c>
      <c r="DN90" s="2">
        <f t="shared" si="93"/>
        <v>0</v>
      </c>
      <c r="DO90" s="2">
        <f t="shared" si="94"/>
        <v>0</v>
      </c>
      <c r="DP90" s="2">
        <f t="shared" si="95"/>
        <v>0</v>
      </c>
      <c r="DQ90" s="2">
        <f t="shared" si="96"/>
        <v>0</v>
      </c>
      <c r="DR90" s="2">
        <f t="shared" si="97"/>
        <v>0</v>
      </c>
      <c r="DS90" s="2">
        <f t="shared" si="98"/>
        <v>0</v>
      </c>
      <c r="DT90" s="2">
        <f t="shared" si="99"/>
        <v>0</v>
      </c>
      <c r="DU90" s="2">
        <f t="shared" si="100"/>
        <v>0</v>
      </c>
      <c r="DV90" s="2">
        <f t="shared" si="101"/>
        <v>0</v>
      </c>
      <c r="DW90" s="2">
        <f t="shared" si="102"/>
        <v>0</v>
      </c>
      <c r="DX90" s="2">
        <f t="shared" si="103"/>
        <v>0</v>
      </c>
      <c r="DY90" s="2">
        <f t="shared" si="104"/>
        <v>0</v>
      </c>
      <c r="DZ90" s="2">
        <f t="shared" si="105"/>
        <v>0</v>
      </c>
      <c r="EA90" s="2">
        <f t="shared" si="106"/>
        <v>0</v>
      </c>
      <c r="EB90" s="2">
        <f t="shared" si="107"/>
        <v>0</v>
      </c>
      <c r="EC90" s="2">
        <f t="shared" si="108"/>
        <v>0</v>
      </c>
      <c r="ED90" s="2">
        <f t="shared" si="109"/>
        <v>0</v>
      </c>
      <c r="EE90" s="2">
        <f t="shared" si="110"/>
        <v>0</v>
      </c>
      <c r="EF90" s="2">
        <f t="shared" si="111"/>
        <v>0</v>
      </c>
      <c r="EG90" s="2">
        <f t="shared" si="112"/>
        <v>0</v>
      </c>
      <c r="EH90" s="2">
        <f t="shared" si="122"/>
        <v>0</v>
      </c>
      <c r="EI90" s="2">
        <f t="shared" si="134"/>
        <v>0</v>
      </c>
      <c r="EJ90" s="2">
        <f t="shared" si="134"/>
        <v>0</v>
      </c>
      <c r="EK90" s="2">
        <f t="shared" si="134"/>
        <v>0</v>
      </c>
      <c r="EL90" s="2">
        <f t="shared" si="134"/>
        <v>0</v>
      </c>
      <c r="EM90" s="2">
        <f t="shared" si="134"/>
        <v>0</v>
      </c>
      <c r="EN90" s="2">
        <f t="shared" si="134"/>
        <v>0</v>
      </c>
      <c r="EO90" s="2">
        <f t="shared" si="134"/>
        <v>0</v>
      </c>
      <c r="EP90" s="2">
        <f t="shared" si="134"/>
        <v>0</v>
      </c>
    </row>
    <row r="91" spans="1:146" ht="15" x14ac:dyDescent="0.2">
      <c r="A91" s="305" t="s">
        <v>230</v>
      </c>
      <c r="B91" s="244">
        <f>SUMIF('BLOC PM'!$N$6:$N$221,A91,'BLOC PM'!$I$6:$I$221)</f>
        <v>465</v>
      </c>
      <c r="C91" s="245">
        <f>+COUNTIF('BLOC PM'!$N$6:$N$221,A91)</f>
        <v>1</v>
      </c>
      <c r="D91" s="246">
        <f>+SUMIF('BLOC PM'!$N$6:$N$221,A91,'BLOC PM'!$K$6:$K$221)/C91</f>
        <v>0.65864022662889521</v>
      </c>
      <c r="E91" s="245">
        <f>+COUNTIF('UP PM'!$N$6:$N$4935,A91)</f>
        <v>0</v>
      </c>
      <c r="F91" s="244">
        <f>+SUMIF('UP PM'!$N$6:$N$4935,A91,'UP PM'!$G$6:$G$4935)</f>
        <v>0</v>
      </c>
      <c r="G91" s="123"/>
      <c r="H91" s="248">
        <f>SUMIF('BLOC PM'!$N$6:$N$207,A91,'BLOC PM'!$L$6:$L$207)+SUMIF('UP PM'!$N$6:$N$118,A91,'UP PM'!$S$6:$S$118)</f>
        <v>22940</v>
      </c>
      <c r="I91" s="119" t="e">
        <f>+SUMIF('[4]UP PM'!$I$6:$I$4874,A91,'[4]UP PM'!$H$6:$H$4874)</f>
        <v>#VALUE!</v>
      </c>
      <c r="L91" s="66"/>
      <c r="M91" s="9" t="str">
        <f>IF('BLOC PM'!A81&lt;&gt;"",'BLOC PM'!A81,"")</f>
        <v/>
      </c>
      <c r="N91" s="9">
        <f>IF(AND('BLOC PM'!A81&lt;&gt;"",'BLOC PM'!N81&lt;&gt;"*Non mis en vente"),1,0)</f>
        <v>0</v>
      </c>
      <c r="O91" s="9">
        <f>IF(OR('BLOC PM'!E81="CR",'BLOC PM'!E81="CE"),1,0)</f>
        <v>0</v>
      </c>
      <c r="P91" s="9">
        <f>IF(AND('BLOC PM'!N81&lt;&gt;"*RETIRE",'BLOC PM'!N81&lt;&gt;"*PAS D'OFFRE",'BLOC PM'!N81&lt;&gt;""),1,0)</f>
        <v>0</v>
      </c>
      <c r="Q91" s="10">
        <f>'BLOC PM'!I81</f>
        <v>0</v>
      </c>
      <c r="R91" s="10">
        <f t="shared" si="131"/>
        <v>0</v>
      </c>
      <c r="S91" s="10">
        <f>'BLOC PM'!L81</f>
        <v>0</v>
      </c>
      <c r="T91" s="10">
        <f t="shared" si="132"/>
        <v>0</v>
      </c>
      <c r="U91" s="10">
        <f>'BLOC PM'!O81</f>
        <v>0</v>
      </c>
      <c r="V91" s="10">
        <f t="shared" si="133"/>
        <v>0</v>
      </c>
      <c r="W91" s="10">
        <f>'BLOC PM'!B81</f>
        <v>0</v>
      </c>
      <c r="X91" s="7"/>
      <c r="Y91" s="2">
        <f>+'UP PM'!A82</f>
        <v>0</v>
      </c>
      <c r="Z91" s="2">
        <f>IF(AND('UP PM'!A82&lt;&gt;"",'UP PM'!N82&lt;&gt;"*Non mis en vente"),1,0)</f>
        <v>0</v>
      </c>
      <c r="AA91" s="2">
        <f>IF(AND('UP PM'!N82&lt;&gt;"*RETIRE",'UP PM'!N82&lt;&gt;"*PAS D'OFFRE",'UP PM'!N82&lt;&gt;""),1,0)</f>
        <v>0</v>
      </c>
      <c r="AB91" s="10">
        <f>+'UP PM'!G82</f>
        <v>0</v>
      </c>
      <c r="AC91" s="2">
        <f t="shared" si="135"/>
        <v>0</v>
      </c>
      <c r="AD91" s="2">
        <f>'UP PM'!B82</f>
        <v>0</v>
      </c>
      <c r="AE91" s="7"/>
      <c r="AF91" s="154"/>
      <c r="AG91" s="9" t="str">
        <f>IF('BLOC PM'!A81&lt;&gt;"",'BLOC PM'!A81,"")</f>
        <v/>
      </c>
      <c r="AH91" s="148">
        <f>IF(AND('BLOC PM'!$K81&gt;synthèse!AH$14,'BLOC PM'!$K81&lt;synthèse!AH$14+0.1),1,0)</f>
        <v>0</v>
      </c>
      <c r="AI91" s="148">
        <f>IF(AND('BLOC PM'!$K81&gt;synthèse!AI$14,'BLOC PM'!$K81&lt;synthèse!AI$14+0.1),1,0)</f>
        <v>0</v>
      </c>
      <c r="AJ91" s="148">
        <f>IF(AND('BLOC PM'!$K81&gt;synthèse!AJ$14,'BLOC PM'!$K81&lt;synthèse!AJ$14+0.1),1,0)</f>
        <v>0</v>
      </c>
      <c r="AK91" s="148">
        <f>IF(AND('BLOC PM'!$K81&gt;synthèse!AK$14,'BLOC PM'!$K81&lt;synthèse!AK$14+0.1),1,0)</f>
        <v>0</v>
      </c>
      <c r="AL91" s="148">
        <f>IF(AND('BLOC PM'!$K81&gt;synthèse!AL$14,'BLOC PM'!$K81&lt;synthèse!AL$14+0.1),1,0)</f>
        <v>0</v>
      </c>
      <c r="AM91" s="148">
        <f>IF(AND('BLOC PM'!$K81&gt;synthèse!AM$14,'BLOC PM'!$K81&lt;synthèse!AM$14+0.1),1,0)</f>
        <v>0</v>
      </c>
      <c r="AN91" s="148">
        <f>IF(AND('BLOC PM'!$K81&gt;synthèse!AN$14,'BLOC PM'!$K81&lt;synthèse!AN$14+0.1),1,0)</f>
        <v>0</v>
      </c>
      <c r="AO91" s="148">
        <f>IF(AND('BLOC PM'!$K81&gt;synthèse!AO$14,'BLOC PM'!$K81&lt;synthèse!AO$14+0.1),1,0)</f>
        <v>0</v>
      </c>
      <c r="AP91" s="148">
        <f>IF(AND('BLOC PM'!$K81&gt;synthèse!AP$14,'BLOC PM'!$K81&lt;synthèse!AP$14+0.1),1,0)</f>
        <v>0</v>
      </c>
      <c r="AQ91" s="148">
        <f>IF(AND('BLOC PM'!$K81&gt;synthèse!AQ$14,'BLOC PM'!$K81&lt;synthèse!AQ$14+0.1),1,0)</f>
        <v>0</v>
      </c>
      <c r="AR91" s="148">
        <f>IF(AND('BLOC PM'!$K81&gt;synthèse!AR$14,'BLOC PM'!$K81&lt;synthèse!AR$14+0.1),1,0)</f>
        <v>0</v>
      </c>
      <c r="AS91" s="148">
        <f>IF(AND('BLOC PM'!$K81&gt;synthèse!AS$14,'BLOC PM'!$K81&lt;synthèse!AS$14+0.1),1,0)</f>
        <v>0</v>
      </c>
      <c r="AT91" s="148">
        <f>IF(AND('BLOC PM'!$K81&gt;synthèse!AT$14,'BLOC PM'!$K81&lt;synthèse!AT$14+0.1),1,0)</f>
        <v>0</v>
      </c>
      <c r="AU91" s="148">
        <f>IF(AND('BLOC PM'!$K81&gt;synthèse!AU$14,'BLOC PM'!$K81&lt;synthèse!AU$14+0.1),1,0)</f>
        <v>0</v>
      </c>
      <c r="AV91" s="148">
        <f>IF(AND('BLOC PM'!$K81&gt;synthèse!AV$14,'BLOC PM'!$K81&lt;synthèse!AV$14+0.1),1,0)</f>
        <v>0</v>
      </c>
      <c r="AW91" s="148">
        <f>IF(AND('BLOC PM'!$K81&gt;synthèse!AW$14,'BLOC PM'!$K81&lt;synthèse!AW$14+0.1),1,0)</f>
        <v>0</v>
      </c>
      <c r="AX91" s="148">
        <f>IF(AND('BLOC PM'!$K81&gt;synthèse!AX$14,'BLOC PM'!$K81&lt;synthèse!AX$14+0.1),1,0)</f>
        <v>0</v>
      </c>
      <c r="AY91" s="148">
        <f>IF(AND('BLOC PM'!$K81&gt;synthèse!AY$14,'BLOC PM'!$K81&lt;synthèse!AY$14+0.1),1,0)</f>
        <v>0</v>
      </c>
      <c r="AZ91" s="148">
        <f>IF(AND('BLOC PM'!$K81&gt;synthèse!AZ$14,'BLOC PM'!$K81&lt;synthèse!AZ$14+0.1),1,0)</f>
        <v>0</v>
      </c>
      <c r="BA91" s="148">
        <f>IF(AND('BLOC PM'!$K81&gt;synthèse!BA$14,'BLOC PM'!$K81&lt;synthèse!BA$14+0.1),1,0)</f>
        <v>0</v>
      </c>
      <c r="BB91" s="148">
        <f>IF(AND('BLOC PM'!$K81&gt;synthèse!BB$14,'BLOC PM'!$K81&lt;synthèse!BB$14+0.1),1,0)</f>
        <v>0</v>
      </c>
      <c r="BC91" s="148">
        <f>IF(AND('BLOC PM'!$K81&gt;synthèse!BC$14,'BLOC PM'!$K81&lt;synthèse!BC$14+0.1),1,0)</f>
        <v>0</v>
      </c>
      <c r="BD91" s="148">
        <f>IF(AND('BLOC PM'!$K81&gt;synthèse!BD$14,'BLOC PM'!$K81&lt;synthèse!BD$14+0.1),1,0)</f>
        <v>0</v>
      </c>
      <c r="BE91" s="148">
        <f>IF(AND('BLOC PM'!$K81&gt;synthèse!BE$14,'BLOC PM'!$K81&lt;synthèse!BE$14+0.1),1,0)</f>
        <v>0</v>
      </c>
      <c r="BF91" s="148">
        <f>IF(AND('BLOC PM'!$K81&gt;synthèse!BF$14,'BLOC PM'!$K81&lt;synthèse!BF$14+0.1),1,0)</f>
        <v>0</v>
      </c>
      <c r="BG91" s="148">
        <f>IF(AND('BLOC PM'!$K81&gt;synthèse!BG$14,'BLOC PM'!$K81&lt;synthèse!BG$14+0.1),1,0)</f>
        <v>0</v>
      </c>
      <c r="BH91" s="148">
        <f>IF(AND('BLOC PM'!$K81&gt;synthèse!BH$14,'BLOC PM'!$K81&lt;synthèse!BH$14+0.1),1,0)</f>
        <v>0</v>
      </c>
      <c r="BI91" s="148">
        <f>IF(AND('BLOC PM'!$K81&gt;synthèse!BI$14,'BLOC PM'!$K81&lt;synthèse!BI$14+0.1),1,0)</f>
        <v>0</v>
      </c>
      <c r="BJ91" s="148">
        <f>IF(AND('BLOC PM'!$K81&gt;synthèse!BJ$14,'BLOC PM'!$K81&lt;synthèse!BJ$14+0.1),1,0)</f>
        <v>0</v>
      </c>
      <c r="BK91" s="148">
        <f>IF(AND('BLOC PM'!$K81&gt;synthèse!BK$14,'BLOC PM'!$K81&lt;synthèse!BK$14+0.1),1,0)</f>
        <v>0</v>
      </c>
      <c r="BL91" s="148">
        <f>IF(AND('BLOC PM'!$K81&gt;synthèse!BL$14,'BLOC PM'!$K81&lt;synthèse!BL$14+0.1),1,0)</f>
        <v>0</v>
      </c>
      <c r="BM91" s="148">
        <f>IF(AND('BLOC PM'!$K81&gt;synthèse!BM$14,'BLOC PM'!$K81&lt;synthèse!BM$14+0.1),1,0)</f>
        <v>0</v>
      </c>
      <c r="BN91" s="148">
        <f>IF(AND('BLOC PM'!$K81&gt;synthèse!BN$14,'BLOC PM'!$K81&lt;synthèse!BN$14+0.1),1,0)</f>
        <v>0</v>
      </c>
      <c r="BO91" s="148">
        <f>IF(AND('BLOC PM'!$K81&gt;synthèse!BO$14,'BLOC PM'!$K81&lt;synthèse!BO$14+0.1),1,0)</f>
        <v>0</v>
      </c>
      <c r="BP91" s="148">
        <f>IF(AND('BLOC PM'!$K81&gt;synthèse!BP$14,'BLOC PM'!$K81&lt;synthèse!BP$14+0.1),1,0)</f>
        <v>0</v>
      </c>
      <c r="BQ91" s="148">
        <f>IF(AND('BLOC PM'!$K81&gt;synthèse!BQ$14,'BLOC PM'!$K81&lt;synthèse!BQ$14+0.1),1,0)</f>
        <v>0</v>
      </c>
      <c r="BR91" s="148">
        <f>IF(AND('BLOC PM'!$K81&gt;synthèse!BR$14,'BLOC PM'!$K81&lt;synthèse!BR$14+0.1),1,0)</f>
        <v>0</v>
      </c>
      <c r="BS91" s="148">
        <f>IF(AND('BLOC PM'!$K81&gt;synthèse!BS$14,'BLOC PM'!$K81&lt;synthèse!BS$14+0.1),1,0)</f>
        <v>0</v>
      </c>
      <c r="BT91" s="148">
        <f>IF(AND('BLOC PM'!$K81&gt;synthèse!BT$14,'BLOC PM'!$K81&lt;synthèse!BT$14+0.1),1,0)</f>
        <v>0</v>
      </c>
      <c r="BU91" s="148">
        <f>IF(AND('BLOC PM'!$K81&gt;synthèse!BU$14,'BLOC PM'!$K81&lt;synthèse!BU$14+0.1),1,0)</f>
        <v>0</v>
      </c>
      <c r="BV91" s="148">
        <f>IF(AND('BLOC PM'!$K81&gt;synthèse!BV$14,'BLOC PM'!$K81&lt;synthèse!BV$14+0.1),1,0)</f>
        <v>0</v>
      </c>
      <c r="BW91" s="148">
        <f>IF(AND('BLOC PM'!$K81&gt;synthèse!BW$14,'BLOC PM'!$K81&lt;synthèse!BW$14+0.1),1,0)</f>
        <v>0</v>
      </c>
      <c r="BX91" s="148">
        <f>IF(AND('BLOC PM'!$K81&gt;synthèse!BX$14,'BLOC PM'!$K81&lt;synthèse!BX$14+0.1),1,0)</f>
        <v>0</v>
      </c>
      <c r="BY91" s="148">
        <f>IF(AND('BLOC PM'!$K81&gt;synthèse!BY$14,'BLOC PM'!$K81&lt;synthèse!BY$14+0.1),1,0)</f>
        <v>0</v>
      </c>
      <c r="BZ91" s="148">
        <f>IF(AND('BLOC PM'!$K81&gt;synthèse!BZ$14,'BLOC PM'!$K81&lt;synthèse!BZ$14+0.1),1,0)</f>
        <v>0</v>
      </c>
      <c r="CA91" s="148">
        <f>IF(AND('BLOC PM'!$K81&gt;synthèse!CA$14,'BLOC PM'!$K81&lt;synthèse!CA$14+0.1),1,0)</f>
        <v>0</v>
      </c>
      <c r="CB91" s="148">
        <f>IF(AND('BLOC PM'!$K81&gt;synthèse!CB$14,'BLOC PM'!$K81&lt;synthèse!CB$14+0.1),1,0)</f>
        <v>0</v>
      </c>
      <c r="CC91" s="148">
        <f>IF(AND('BLOC PM'!$K81&gt;synthèse!CC$14,'BLOC PM'!$K81&lt;synthèse!CC$14+0.1),1,0)</f>
        <v>0</v>
      </c>
      <c r="CD91" s="148">
        <f>IF(AND('BLOC PM'!$K81&gt;synthèse!CD$14,'BLOC PM'!$K81&lt;synthèse!CD$14+0.1),1,0)</f>
        <v>0</v>
      </c>
      <c r="CE91" s="148">
        <f>IF(AND('BLOC PM'!$K81&gt;synthèse!CE$14,'BLOC PM'!$K81&lt;synthèse!CE$14+0.1),1,0)</f>
        <v>0</v>
      </c>
      <c r="CF91" s="148">
        <f>IF(AND('BLOC PM'!$K81&gt;synthèse!CF$14,'BLOC PM'!$K81&lt;synthèse!CF$14+0.1),1,0)</f>
        <v>0</v>
      </c>
      <c r="CG91" s="148">
        <f>IF(AND('BLOC PM'!$K81&gt;synthèse!CG$14,'BLOC PM'!$K81&lt;synthèse!CG$14+0.1),1,0)</f>
        <v>0</v>
      </c>
      <c r="CH91" s="148">
        <f>IF(AND('BLOC PM'!$K81&gt;synthèse!CH$14,'BLOC PM'!$K81&lt;synthèse!CH$14+0.1),1,0)</f>
        <v>0</v>
      </c>
      <c r="CI91" s="148">
        <f>IF(AND('BLOC PM'!$K81&gt;synthèse!CI$14,'BLOC PM'!$K81&lt;synthèse!CI$14+0.1),1,0)</f>
        <v>0</v>
      </c>
      <c r="CJ91" s="148">
        <f>IF(AND('BLOC PM'!$K81&gt;synthèse!CJ$14,'BLOC PM'!$K81&lt;synthèse!CJ$14+0.1),1,0)</f>
        <v>0</v>
      </c>
      <c r="CK91" s="148">
        <f>IF(AND('BLOC PM'!$K81&gt;synthèse!CK$14,'BLOC PM'!$K81&lt;synthèse!CK$14+0.1),1,0)</f>
        <v>0</v>
      </c>
      <c r="CM91" s="2">
        <f t="shared" si="66"/>
        <v>0</v>
      </c>
      <c r="CN91" s="2">
        <f t="shared" si="67"/>
        <v>0</v>
      </c>
      <c r="CO91" s="2">
        <f t="shared" si="68"/>
        <v>0</v>
      </c>
      <c r="CP91" s="2">
        <f t="shared" si="69"/>
        <v>0</v>
      </c>
      <c r="CQ91" s="2">
        <f t="shared" si="70"/>
        <v>0</v>
      </c>
      <c r="CR91" s="2">
        <f t="shared" si="71"/>
        <v>0</v>
      </c>
      <c r="CS91" s="2">
        <f t="shared" si="72"/>
        <v>0</v>
      </c>
      <c r="CT91" s="2">
        <f t="shared" si="73"/>
        <v>0</v>
      </c>
      <c r="CU91" s="2">
        <f t="shared" si="74"/>
        <v>0</v>
      </c>
      <c r="CV91" s="2">
        <f t="shared" si="75"/>
        <v>0</v>
      </c>
      <c r="CW91" s="2">
        <f t="shared" si="76"/>
        <v>0</v>
      </c>
      <c r="CX91" s="2">
        <f t="shared" si="77"/>
        <v>0</v>
      </c>
      <c r="CY91" s="2">
        <f t="shared" si="78"/>
        <v>0</v>
      </c>
      <c r="CZ91" s="2">
        <f t="shared" si="79"/>
        <v>0</v>
      </c>
      <c r="DA91" s="2">
        <f t="shared" si="80"/>
        <v>0</v>
      </c>
      <c r="DB91" s="2">
        <f t="shared" si="81"/>
        <v>0</v>
      </c>
      <c r="DC91" s="2">
        <f t="shared" si="82"/>
        <v>0</v>
      </c>
      <c r="DD91" s="2">
        <f t="shared" si="83"/>
        <v>0</v>
      </c>
      <c r="DE91" s="2">
        <f t="shared" si="84"/>
        <v>0</v>
      </c>
      <c r="DF91" s="2">
        <f t="shared" si="85"/>
        <v>0</v>
      </c>
      <c r="DG91" s="2">
        <f t="shared" si="86"/>
        <v>0</v>
      </c>
      <c r="DH91" s="2">
        <f t="shared" si="87"/>
        <v>0</v>
      </c>
      <c r="DI91" s="2">
        <f t="shared" si="88"/>
        <v>0</v>
      </c>
      <c r="DJ91" s="2">
        <f t="shared" si="89"/>
        <v>0</v>
      </c>
      <c r="DK91" s="2">
        <f t="shared" si="90"/>
        <v>0</v>
      </c>
      <c r="DL91" s="2">
        <f t="shared" si="91"/>
        <v>0</v>
      </c>
      <c r="DM91" s="2">
        <f t="shared" si="92"/>
        <v>0</v>
      </c>
      <c r="DN91" s="2">
        <f t="shared" si="93"/>
        <v>0</v>
      </c>
      <c r="DO91" s="2">
        <f t="shared" si="94"/>
        <v>0</v>
      </c>
      <c r="DP91" s="2">
        <f t="shared" si="95"/>
        <v>0</v>
      </c>
      <c r="DQ91" s="2">
        <f t="shared" si="96"/>
        <v>0</v>
      </c>
      <c r="DR91" s="2">
        <f t="shared" si="97"/>
        <v>0</v>
      </c>
      <c r="DS91" s="2">
        <f t="shared" si="98"/>
        <v>0</v>
      </c>
      <c r="DT91" s="2">
        <f t="shared" si="99"/>
        <v>0</v>
      </c>
      <c r="DU91" s="2">
        <f t="shared" si="100"/>
        <v>0</v>
      </c>
      <c r="DV91" s="2">
        <f t="shared" si="101"/>
        <v>0</v>
      </c>
      <c r="DW91" s="2">
        <f t="shared" si="102"/>
        <v>0</v>
      </c>
      <c r="DX91" s="2">
        <f t="shared" si="103"/>
        <v>0</v>
      </c>
      <c r="DY91" s="2">
        <f t="shared" si="104"/>
        <v>0</v>
      </c>
      <c r="DZ91" s="2">
        <f t="shared" si="105"/>
        <v>0</v>
      </c>
      <c r="EA91" s="2">
        <f t="shared" si="106"/>
        <v>0</v>
      </c>
      <c r="EB91" s="2">
        <f t="shared" si="107"/>
        <v>0</v>
      </c>
      <c r="EC91" s="2">
        <f t="shared" si="108"/>
        <v>0</v>
      </c>
      <c r="ED91" s="2">
        <f t="shared" si="109"/>
        <v>0</v>
      </c>
      <c r="EE91" s="2">
        <f t="shared" si="110"/>
        <v>0</v>
      </c>
      <c r="EF91" s="2">
        <f t="shared" si="111"/>
        <v>0</v>
      </c>
      <c r="EG91" s="2">
        <f t="shared" si="112"/>
        <v>0</v>
      </c>
      <c r="EH91" s="2">
        <f t="shared" si="122"/>
        <v>0</v>
      </c>
      <c r="EI91" s="2">
        <f t="shared" si="134"/>
        <v>0</v>
      </c>
      <c r="EJ91" s="2">
        <f t="shared" si="134"/>
        <v>0</v>
      </c>
      <c r="EK91" s="2">
        <f t="shared" si="134"/>
        <v>0</v>
      </c>
      <c r="EL91" s="2">
        <f t="shared" si="134"/>
        <v>0</v>
      </c>
      <c r="EM91" s="2">
        <f t="shared" si="134"/>
        <v>0</v>
      </c>
      <c r="EN91" s="2">
        <f t="shared" si="134"/>
        <v>0</v>
      </c>
      <c r="EO91" s="2">
        <f t="shared" si="134"/>
        <v>0</v>
      </c>
      <c r="EP91" s="2">
        <f t="shared" si="134"/>
        <v>0</v>
      </c>
    </row>
    <row r="92" spans="1:146" ht="15" x14ac:dyDescent="0.2">
      <c r="A92" s="305" t="s">
        <v>239</v>
      </c>
      <c r="B92" s="244">
        <f>SUMIF('BLOC PM'!$N$6:$N$221,A92,'BLOC PM'!$I$6:$I$221)</f>
        <v>0</v>
      </c>
      <c r="C92" s="245">
        <f>+COUNTIF('BLOC PM'!$N$6:$N$221,A92)</f>
        <v>0</v>
      </c>
      <c r="D92" s="246"/>
      <c r="E92" s="245">
        <f>+COUNTIF('UP PM'!$N$6:$N$4935,A92)</f>
        <v>4</v>
      </c>
      <c r="F92" s="244">
        <f>+SUMIF('UP PM'!$N$6:$N$4935,A92,'UP PM'!$G$6:$G$4935)</f>
        <v>7400</v>
      </c>
      <c r="G92" s="123"/>
      <c r="H92" s="248">
        <f>SUMIF('BLOC PM'!$N$6:$N$207,A92,'BLOC PM'!$L$6:$L$207)+SUMIF('UP PM'!$N$6:$N$118,A92,'UP PM'!$S$6:$S$118)</f>
        <v>109039</v>
      </c>
      <c r="I92" s="119" t="e">
        <f>+SUMIF('[4]UP PM'!$I$6:$I$4874,A92,'[4]UP PM'!$H$6:$H$4874)</f>
        <v>#VALUE!</v>
      </c>
      <c r="L92" s="66"/>
      <c r="M92" s="9" t="str">
        <f>IF('BLOC PM'!A82&lt;&gt;"",'BLOC PM'!A82,"")</f>
        <v/>
      </c>
      <c r="N92" s="9">
        <f>IF(AND('BLOC PM'!A82&lt;&gt;"",'BLOC PM'!N82&lt;&gt;"*Non mis en vente"),1,0)</f>
        <v>0</v>
      </c>
      <c r="O92" s="9">
        <f>IF(OR('BLOC PM'!E82="CR",'BLOC PM'!E82="CE"),1,0)</f>
        <v>0</v>
      </c>
      <c r="P92" s="9">
        <f>IF(AND('BLOC PM'!N82&lt;&gt;"*RETIRE",'BLOC PM'!N82&lt;&gt;"*PAS D'OFFRE",'BLOC PM'!N82&lt;&gt;""),1,0)</f>
        <v>0</v>
      </c>
      <c r="Q92" s="10">
        <f>'BLOC PM'!I82</f>
        <v>0</v>
      </c>
      <c r="R92" s="10">
        <f t="shared" si="131"/>
        <v>0</v>
      </c>
      <c r="S92" s="10">
        <f>'BLOC PM'!L82</f>
        <v>0</v>
      </c>
      <c r="T92" s="10">
        <f t="shared" si="132"/>
        <v>0</v>
      </c>
      <c r="U92" s="10">
        <f>'BLOC PM'!O82</f>
        <v>0</v>
      </c>
      <c r="V92" s="10">
        <f t="shared" si="133"/>
        <v>0</v>
      </c>
      <c r="W92" s="10">
        <f>'BLOC PM'!B82</f>
        <v>0</v>
      </c>
      <c r="X92" s="7"/>
      <c r="Y92" s="2">
        <f>+'UP PM'!A83</f>
        <v>0</v>
      </c>
      <c r="Z92" s="2">
        <f>IF(AND('UP PM'!A83&lt;&gt;"",'UP PM'!N83&lt;&gt;"*Non mis en vente"),1,0)</f>
        <v>0</v>
      </c>
      <c r="AA92" s="2">
        <f>IF(AND('UP PM'!N83&lt;&gt;"*RETIRE",'UP PM'!N83&lt;&gt;"*PAS D'OFFRE",'UP PM'!N83&lt;&gt;""),1,0)</f>
        <v>0</v>
      </c>
      <c r="AB92" s="10">
        <f>+'UP PM'!G83</f>
        <v>0</v>
      </c>
      <c r="AC92" s="2">
        <f t="shared" si="135"/>
        <v>0</v>
      </c>
      <c r="AD92" s="2">
        <f>'UP PM'!B83</f>
        <v>0</v>
      </c>
      <c r="AE92" s="7"/>
      <c r="AF92" s="154"/>
      <c r="AG92" s="9" t="str">
        <f>IF('BLOC PM'!A82&lt;&gt;"",'BLOC PM'!A82,"")</f>
        <v/>
      </c>
      <c r="AH92" s="148">
        <f>IF(AND('BLOC PM'!$K82&gt;synthèse!AH$14,'BLOC PM'!$K82&lt;synthèse!AH$14+0.1),1,0)</f>
        <v>0</v>
      </c>
      <c r="AI92" s="148">
        <f>IF(AND('BLOC PM'!$K82&gt;synthèse!AI$14,'BLOC PM'!$K82&lt;synthèse!AI$14+0.1),1,0)</f>
        <v>0</v>
      </c>
      <c r="AJ92" s="148">
        <f>IF(AND('BLOC PM'!$K82&gt;synthèse!AJ$14,'BLOC PM'!$K82&lt;synthèse!AJ$14+0.1),1,0)</f>
        <v>0</v>
      </c>
      <c r="AK92" s="148">
        <f>IF(AND('BLOC PM'!$K82&gt;synthèse!AK$14,'BLOC PM'!$K82&lt;synthèse!AK$14+0.1),1,0)</f>
        <v>0</v>
      </c>
      <c r="AL92" s="148">
        <f>IF(AND('BLOC PM'!$K82&gt;synthèse!AL$14,'BLOC PM'!$K82&lt;synthèse!AL$14+0.1),1,0)</f>
        <v>0</v>
      </c>
      <c r="AM92" s="148">
        <f>IF(AND('BLOC PM'!$K82&gt;synthèse!AM$14,'BLOC PM'!$K82&lt;synthèse!AM$14+0.1),1,0)</f>
        <v>0</v>
      </c>
      <c r="AN92" s="148">
        <f>IF(AND('BLOC PM'!$K82&gt;synthèse!AN$14,'BLOC PM'!$K82&lt;synthèse!AN$14+0.1),1,0)</f>
        <v>0</v>
      </c>
      <c r="AO92" s="148">
        <f>IF(AND('BLOC PM'!$K82&gt;synthèse!AO$14,'BLOC PM'!$K82&lt;synthèse!AO$14+0.1),1,0)</f>
        <v>0</v>
      </c>
      <c r="AP92" s="148">
        <f>IF(AND('BLOC PM'!$K82&gt;synthèse!AP$14,'BLOC PM'!$K82&lt;synthèse!AP$14+0.1),1,0)</f>
        <v>0</v>
      </c>
      <c r="AQ92" s="148">
        <f>IF(AND('BLOC PM'!$K82&gt;synthèse!AQ$14,'BLOC PM'!$K82&lt;synthèse!AQ$14+0.1),1,0)</f>
        <v>0</v>
      </c>
      <c r="AR92" s="148">
        <f>IF(AND('BLOC PM'!$K82&gt;synthèse!AR$14,'BLOC PM'!$K82&lt;synthèse!AR$14+0.1),1,0)</f>
        <v>0</v>
      </c>
      <c r="AS92" s="148">
        <f>IF(AND('BLOC PM'!$K82&gt;synthèse!AS$14,'BLOC PM'!$K82&lt;synthèse!AS$14+0.1),1,0)</f>
        <v>0</v>
      </c>
      <c r="AT92" s="148">
        <f>IF(AND('BLOC PM'!$K82&gt;synthèse!AT$14,'BLOC PM'!$K82&lt;synthèse!AT$14+0.1),1,0)</f>
        <v>0</v>
      </c>
      <c r="AU92" s="148">
        <f>IF(AND('BLOC PM'!$K82&gt;synthèse!AU$14,'BLOC PM'!$K82&lt;synthèse!AU$14+0.1),1,0)</f>
        <v>0</v>
      </c>
      <c r="AV92" s="148">
        <f>IF(AND('BLOC PM'!$K82&gt;synthèse!AV$14,'BLOC PM'!$K82&lt;synthèse!AV$14+0.1),1,0)</f>
        <v>0</v>
      </c>
      <c r="AW92" s="148">
        <f>IF(AND('BLOC PM'!$K82&gt;synthèse!AW$14,'BLOC PM'!$K82&lt;synthèse!AW$14+0.1),1,0)</f>
        <v>0</v>
      </c>
      <c r="AX92" s="148">
        <f>IF(AND('BLOC PM'!$K82&gt;synthèse!AX$14,'BLOC PM'!$K82&lt;synthèse!AX$14+0.1),1,0)</f>
        <v>0</v>
      </c>
      <c r="AY92" s="148">
        <f>IF(AND('BLOC PM'!$K82&gt;synthèse!AY$14,'BLOC PM'!$K82&lt;synthèse!AY$14+0.1),1,0)</f>
        <v>0</v>
      </c>
      <c r="AZ92" s="148">
        <f>IF(AND('BLOC PM'!$K82&gt;synthèse!AZ$14,'BLOC PM'!$K82&lt;synthèse!AZ$14+0.1),1,0)</f>
        <v>0</v>
      </c>
      <c r="BA92" s="148">
        <f>IF(AND('BLOC PM'!$K82&gt;synthèse!BA$14,'BLOC PM'!$K82&lt;synthèse!BA$14+0.1),1,0)</f>
        <v>0</v>
      </c>
      <c r="BB92" s="148">
        <f>IF(AND('BLOC PM'!$K82&gt;synthèse!BB$14,'BLOC PM'!$K82&lt;synthèse!BB$14+0.1),1,0)</f>
        <v>0</v>
      </c>
      <c r="BC92" s="148">
        <f>IF(AND('BLOC PM'!$K82&gt;synthèse!BC$14,'BLOC PM'!$K82&lt;synthèse!BC$14+0.1),1,0)</f>
        <v>0</v>
      </c>
      <c r="BD92" s="148">
        <f>IF(AND('BLOC PM'!$K82&gt;synthèse!BD$14,'BLOC PM'!$K82&lt;synthèse!BD$14+0.1),1,0)</f>
        <v>0</v>
      </c>
      <c r="BE92" s="148">
        <f>IF(AND('BLOC PM'!$K82&gt;synthèse!BE$14,'BLOC PM'!$K82&lt;synthèse!BE$14+0.1),1,0)</f>
        <v>0</v>
      </c>
      <c r="BF92" s="148">
        <f>IF(AND('BLOC PM'!$K82&gt;synthèse!BF$14,'BLOC PM'!$K82&lt;synthèse!BF$14+0.1),1,0)</f>
        <v>0</v>
      </c>
      <c r="BG92" s="148">
        <f>IF(AND('BLOC PM'!$K82&gt;synthèse!BG$14,'BLOC PM'!$K82&lt;synthèse!BG$14+0.1),1,0)</f>
        <v>0</v>
      </c>
      <c r="BH92" s="148">
        <f>IF(AND('BLOC PM'!$K82&gt;synthèse!BH$14,'BLOC PM'!$K82&lt;synthèse!BH$14+0.1),1,0)</f>
        <v>0</v>
      </c>
      <c r="BI92" s="148">
        <f>IF(AND('BLOC PM'!$K82&gt;synthèse!BI$14,'BLOC PM'!$K82&lt;synthèse!BI$14+0.1),1,0)</f>
        <v>0</v>
      </c>
      <c r="BJ92" s="148">
        <f>IF(AND('BLOC PM'!$K82&gt;synthèse!BJ$14,'BLOC PM'!$K82&lt;synthèse!BJ$14+0.1),1,0)</f>
        <v>0</v>
      </c>
      <c r="BK92" s="148">
        <f>IF(AND('BLOC PM'!$K82&gt;synthèse!BK$14,'BLOC PM'!$K82&lt;synthèse!BK$14+0.1),1,0)</f>
        <v>0</v>
      </c>
      <c r="BL92" s="148">
        <f>IF(AND('BLOC PM'!$K82&gt;synthèse!BL$14,'BLOC PM'!$K82&lt;synthèse!BL$14+0.1),1,0)</f>
        <v>0</v>
      </c>
      <c r="BM92" s="148">
        <f>IF(AND('BLOC PM'!$K82&gt;synthèse!BM$14,'BLOC PM'!$K82&lt;synthèse!BM$14+0.1),1,0)</f>
        <v>0</v>
      </c>
      <c r="BN92" s="148">
        <f>IF(AND('BLOC PM'!$K82&gt;synthèse!BN$14,'BLOC PM'!$K82&lt;synthèse!BN$14+0.1),1,0)</f>
        <v>0</v>
      </c>
      <c r="BO92" s="148">
        <f>IF(AND('BLOC PM'!$K82&gt;synthèse!BO$14,'BLOC PM'!$K82&lt;synthèse!BO$14+0.1),1,0)</f>
        <v>0</v>
      </c>
      <c r="BP92" s="148">
        <f>IF(AND('BLOC PM'!$K82&gt;synthèse!BP$14,'BLOC PM'!$K82&lt;synthèse!BP$14+0.1),1,0)</f>
        <v>0</v>
      </c>
      <c r="BQ92" s="148">
        <f>IF(AND('BLOC PM'!$K82&gt;synthèse!BQ$14,'BLOC PM'!$K82&lt;synthèse!BQ$14+0.1),1,0)</f>
        <v>0</v>
      </c>
      <c r="BR92" s="148">
        <f>IF(AND('BLOC PM'!$K82&gt;synthèse!BR$14,'BLOC PM'!$K82&lt;synthèse!BR$14+0.1),1,0)</f>
        <v>0</v>
      </c>
      <c r="BS92" s="148">
        <f>IF(AND('BLOC PM'!$K82&gt;synthèse!BS$14,'BLOC PM'!$K82&lt;synthèse!BS$14+0.1),1,0)</f>
        <v>0</v>
      </c>
      <c r="BT92" s="148">
        <f>IF(AND('BLOC PM'!$K82&gt;synthèse!BT$14,'BLOC PM'!$K82&lt;synthèse!BT$14+0.1),1,0)</f>
        <v>0</v>
      </c>
      <c r="BU92" s="148">
        <f>IF(AND('BLOC PM'!$K82&gt;synthèse!BU$14,'BLOC PM'!$K82&lt;synthèse!BU$14+0.1),1,0)</f>
        <v>0</v>
      </c>
      <c r="BV92" s="148">
        <f>IF(AND('BLOC PM'!$K82&gt;synthèse!BV$14,'BLOC PM'!$K82&lt;synthèse!BV$14+0.1),1,0)</f>
        <v>0</v>
      </c>
      <c r="BW92" s="148">
        <f>IF(AND('BLOC PM'!$K82&gt;synthèse!BW$14,'BLOC PM'!$K82&lt;synthèse!BW$14+0.1),1,0)</f>
        <v>0</v>
      </c>
      <c r="BX92" s="148">
        <f>IF(AND('BLOC PM'!$K82&gt;synthèse!BX$14,'BLOC PM'!$K82&lt;synthèse!BX$14+0.1),1,0)</f>
        <v>0</v>
      </c>
      <c r="BY92" s="148">
        <f>IF(AND('BLOC PM'!$K82&gt;synthèse!BY$14,'BLOC PM'!$K82&lt;synthèse!BY$14+0.1),1,0)</f>
        <v>0</v>
      </c>
      <c r="BZ92" s="148">
        <f>IF(AND('BLOC PM'!$K82&gt;synthèse!BZ$14,'BLOC PM'!$K82&lt;synthèse!BZ$14+0.1),1,0)</f>
        <v>0</v>
      </c>
      <c r="CA92" s="148">
        <f>IF(AND('BLOC PM'!$K82&gt;synthèse!CA$14,'BLOC PM'!$K82&lt;synthèse!CA$14+0.1),1,0)</f>
        <v>0</v>
      </c>
      <c r="CB92" s="148">
        <f>IF(AND('BLOC PM'!$K82&gt;synthèse!CB$14,'BLOC PM'!$K82&lt;synthèse!CB$14+0.1),1,0)</f>
        <v>0</v>
      </c>
      <c r="CC92" s="148">
        <f>IF(AND('BLOC PM'!$K82&gt;synthèse!CC$14,'BLOC PM'!$K82&lt;synthèse!CC$14+0.1),1,0)</f>
        <v>0</v>
      </c>
      <c r="CD92" s="148">
        <f>IF(AND('BLOC PM'!$K82&gt;synthèse!CD$14,'BLOC PM'!$K82&lt;synthèse!CD$14+0.1),1,0)</f>
        <v>0</v>
      </c>
      <c r="CE92" s="148">
        <f>IF(AND('BLOC PM'!$K82&gt;synthèse!CE$14,'BLOC PM'!$K82&lt;synthèse!CE$14+0.1),1,0)</f>
        <v>0</v>
      </c>
      <c r="CF92" s="148">
        <f>IF(AND('BLOC PM'!$K82&gt;synthèse!CF$14,'BLOC PM'!$K82&lt;synthèse!CF$14+0.1),1,0)</f>
        <v>0</v>
      </c>
      <c r="CG92" s="148">
        <f>IF(AND('BLOC PM'!$K82&gt;synthèse!CG$14,'BLOC PM'!$K82&lt;synthèse!CG$14+0.1),1,0)</f>
        <v>0</v>
      </c>
      <c r="CH92" s="148">
        <f>IF(AND('BLOC PM'!$K82&gt;synthèse!CH$14,'BLOC PM'!$K82&lt;synthèse!CH$14+0.1),1,0)</f>
        <v>0</v>
      </c>
      <c r="CI92" s="148">
        <f>IF(AND('BLOC PM'!$K82&gt;synthèse!CI$14,'BLOC PM'!$K82&lt;synthèse!CI$14+0.1),1,0)</f>
        <v>0</v>
      </c>
      <c r="CJ92" s="148">
        <f>IF(AND('BLOC PM'!$K82&gt;synthèse!CJ$14,'BLOC PM'!$K82&lt;synthèse!CJ$14+0.1),1,0)</f>
        <v>0</v>
      </c>
      <c r="CK92" s="148">
        <f>IF(AND('BLOC PM'!$K82&gt;synthèse!CK$14,'BLOC PM'!$K82&lt;synthèse!CK$14+0.1),1,0)</f>
        <v>0</v>
      </c>
      <c r="CM92" s="2">
        <f t="shared" ref="CM92:CM123" si="136">AH92*$O92</f>
        <v>0</v>
      </c>
      <c r="CN92" s="2">
        <f t="shared" ref="CN92:CN123" si="137">AI92*$O92</f>
        <v>0</v>
      </c>
      <c r="CO92" s="2">
        <f t="shared" ref="CO92:CO123" si="138">AJ92*$O92</f>
        <v>0</v>
      </c>
      <c r="CP92" s="2">
        <f t="shared" ref="CP92:CP123" si="139">AK92*$O92</f>
        <v>0</v>
      </c>
      <c r="CQ92" s="2">
        <f t="shared" ref="CQ92:CQ123" si="140">AL92*$O92</f>
        <v>0</v>
      </c>
      <c r="CR92" s="2">
        <f t="shared" ref="CR92:CR123" si="141">AM92*$O92</f>
        <v>0</v>
      </c>
      <c r="CS92" s="2">
        <f t="shared" ref="CS92:CS123" si="142">AN92*$O92</f>
        <v>0</v>
      </c>
      <c r="CT92" s="2">
        <f t="shared" ref="CT92:CT123" si="143">AO92*$O92</f>
        <v>0</v>
      </c>
      <c r="CU92" s="2">
        <f t="shared" ref="CU92:CU123" si="144">AP92*$O92</f>
        <v>0</v>
      </c>
      <c r="CV92" s="2">
        <f t="shared" ref="CV92:CV123" si="145">AQ92*$O92</f>
        <v>0</v>
      </c>
      <c r="CW92" s="2">
        <f t="shared" ref="CW92:CW123" si="146">AR92*$O92</f>
        <v>0</v>
      </c>
      <c r="CX92" s="2">
        <f t="shared" ref="CX92:CX123" si="147">AS92*$O92</f>
        <v>0</v>
      </c>
      <c r="CY92" s="2">
        <f t="shared" ref="CY92:CY123" si="148">AT92*$O92</f>
        <v>0</v>
      </c>
      <c r="CZ92" s="2">
        <f t="shared" ref="CZ92:CZ123" si="149">AU92*$O92</f>
        <v>0</v>
      </c>
      <c r="DA92" s="2">
        <f t="shared" ref="DA92:DA123" si="150">AV92*$O92</f>
        <v>0</v>
      </c>
      <c r="DB92" s="2">
        <f t="shared" ref="DB92:DB123" si="151">AW92*$O92</f>
        <v>0</v>
      </c>
      <c r="DC92" s="2">
        <f t="shared" ref="DC92:DC123" si="152">AX92*$O92</f>
        <v>0</v>
      </c>
      <c r="DD92" s="2">
        <f t="shared" ref="DD92:DD123" si="153">AY92*$O92</f>
        <v>0</v>
      </c>
      <c r="DE92" s="2">
        <f t="shared" ref="DE92:DE123" si="154">AZ92*$O92</f>
        <v>0</v>
      </c>
      <c r="DF92" s="2">
        <f t="shared" ref="DF92:DF123" si="155">BA92*$O92</f>
        <v>0</v>
      </c>
      <c r="DG92" s="2">
        <f t="shared" ref="DG92:DG123" si="156">BB92*$O92</f>
        <v>0</v>
      </c>
      <c r="DH92" s="2">
        <f t="shared" ref="DH92:DH123" si="157">BC92*$O92</f>
        <v>0</v>
      </c>
      <c r="DI92" s="2">
        <f t="shared" ref="DI92:DI123" si="158">BD92*$O92</f>
        <v>0</v>
      </c>
      <c r="DJ92" s="2">
        <f t="shared" ref="DJ92:DJ123" si="159">BE92*$O92</f>
        <v>0</v>
      </c>
      <c r="DK92" s="2">
        <f t="shared" ref="DK92:DK123" si="160">BF92*$O92</f>
        <v>0</v>
      </c>
      <c r="DL92" s="2">
        <f t="shared" ref="DL92:DL123" si="161">BG92*$O92</f>
        <v>0</v>
      </c>
      <c r="DM92" s="2">
        <f t="shared" ref="DM92:DM123" si="162">BH92*$O92</f>
        <v>0</v>
      </c>
      <c r="DN92" s="2">
        <f t="shared" ref="DN92:DN123" si="163">BI92*$O92</f>
        <v>0</v>
      </c>
      <c r="DO92" s="2">
        <f t="shared" ref="DO92:DO123" si="164">BJ92*$O92</f>
        <v>0</v>
      </c>
      <c r="DP92" s="2">
        <f t="shared" ref="DP92:DP123" si="165">BK92*$O92</f>
        <v>0</v>
      </c>
      <c r="DQ92" s="2">
        <f t="shared" ref="DQ92:DQ123" si="166">BL92*$O92</f>
        <v>0</v>
      </c>
      <c r="DR92" s="2">
        <f t="shared" ref="DR92:DR123" si="167">BM92*$O92</f>
        <v>0</v>
      </c>
      <c r="DS92" s="2">
        <f t="shared" ref="DS92:DS123" si="168">BN92*$O92</f>
        <v>0</v>
      </c>
      <c r="DT92" s="2">
        <f t="shared" ref="DT92:DT123" si="169">BO92*$O92</f>
        <v>0</v>
      </c>
      <c r="DU92" s="2">
        <f t="shared" ref="DU92:DU123" si="170">BP92*$O92</f>
        <v>0</v>
      </c>
      <c r="DV92" s="2">
        <f t="shared" ref="DV92:DV123" si="171">BQ92*$O92</f>
        <v>0</v>
      </c>
      <c r="DW92" s="2">
        <f t="shared" ref="DW92:DW123" si="172">BR92*$O92</f>
        <v>0</v>
      </c>
      <c r="DX92" s="2">
        <f t="shared" ref="DX92:DX123" si="173">BS92*$O92</f>
        <v>0</v>
      </c>
      <c r="DY92" s="2">
        <f t="shared" ref="DY92:DY123" si="174">BT92*$O92</f>
        <v>0</v>
      </c>
      <c r="DZ92" s="2">
        <f t="shared" ref="DZ92:DZ123" si="175">BU92*$O92</f>
        <v>0</v>
      </c>
      <c r="EA92" s="2">
        <f t="shared" ref="EA92:EA123" si="176">BV92*$O92</f>
        <v>0</v>
      </c>
      <c r="EB92" s="2">
        <f t="shared" ref="EB92:EB123" si="177">BW92*$O92</f>
        <v>0</v>
      </c>
      <c r="EC92" s="2">
        <f t="shared" ref="EC92:EC123" si="178">BX92*$O92</f>
        <v>0</v>
      </c>
      <c r="ED92" s="2">
        <f t="shared" ref="ED92:ED123" si="179">BY92*$O92</f>
        <v>0</v>
      </c>
      <c r="EE92" s="2">
        <f t="shared" ref="EE92:EE123" si="180">BZ92*$O92</f>
        <v>0</v>
      </c>
      <c r="EF92" s="2">
        <f t="shared" ref="EF92:EF123" si="181">CA92*$O92</f>
        <v>0</v>
      </c>
      <c r="EG92" s="2">
        <f t="shared" ref="EG92:EG123" si="182">CB92*$O92</f>
        <v>0</v>
      </c>
      <c r="EH92" s="2">
        <f t="shared" si="122"/>
        <v>0</v>
      </c>
      <c r="EI92" s="2">
        <f t="shared" si="134"/>
        <v>0</v>
      </c>
      <c r="EJ92" s="2">
        <f t="shared" si="134"/>
        <v>0</v>
      </c>
      <c r="EK92" s="2">
        <f t="shared" si="134"/>
        <v>0</v>
      </c>
      <c r="EL92" s="2">
        <f t="shared" si="134"/>
        <v>0</v>
      </c>
      <c r="EM92" s="2">
        <f t="shared" si="134"/>
        <v>0</v>
      </c>
      <c r="EN92" s="2">
        <f t="shared" si="134"/>
        <v>0</v>
      </c>
      <c r="EO92" s="2">
        <f t="shared" si="134"/>
        <v>0</v>
      </c>
      <c r="EP92" s="2">
        <f t="shared" si="134"/>
        <v>0</v>
      </c>
    </row>
    <row r="93" spans="1:146" ht="15" x14ac:dyDescent="0.2">
      <c r="A93" s="305" t="s">
        <v>187</v>
      </c>
      <c r="B93" s="244">
        <f>SUMIF('BLOC PM'!$N$6:$N$221,A93,'BLOC PM'!$I$6:$I$221)</f>
        <v>0</v>
      </c>
      <c r="C93" s="245">
        <f>+COUNTIF('BLOC PM'!$N$6:$N$221,A93)</f>
        <v>0</v>
      </c>
      <c r="D93" s="246"/>
      <c r="E93" s="245">
        <f>+COUNTIF('UP PM'!$N$6:$N$4935,A93)</f>
        <v>4</v>
      </c>
      <c r="F93" s="244">
        <f>+SUMIF('UP PM'!$N$6:$N$4935,A93,'UP PM'!$G$6:$G$4935)</f>
        <v>3350</v>
      </c>
      <c r="G93" s="123"/>
      <c r="H93" s="248">
        <f>SUMIF('BLOC PM'!$N$6:$N$207,A93,'BLOC PM'!$L$6:$L$207)+SUMIF('UP PM'!$N$6:$N$118,A93,'UP PM'!$S$6:$S$118)</f>
        <v>67169.5</v>
      </c>
      <c r="I93" s="119" t="e">
        <f>+SUMIF('[4]UP PM'!$I$6:$I$4874,A93,'[4]UP PM'!$H$6:$H$4874)</f>
        <v>#VALUE!</v>
      </c>
      <c r="L93" s="66"/>
      <c r="M93" s="9" t="str">
        <f>IF('BLOC PM'!A83&lt;&gt;"",'BLOC PM'!A83,"")</f>
        <v/>
      </c>
      <c r="N93" s="9">
        <f>IF(AND('BLOC PM'!A83&lt;&gt;"",'BLOC PM'!N83&lt;&gt;"*Non mis en vente"),1,0)</f>
        <v>0</v>
      </c>
      <c r="O93" s="9">
        <f>IF(OR('BLOC PM'!E83="CR",'BLOC PM'!E83="CE"),1,0)</f>
        <v>0</v>
      </c>
      <c r="P93" s="9">
        <f>IF(AND('BLOC PM'!N83&lt;&gt;"*RETIRE",'BLOC PM'!N83&lt;&gt;"*PAS D'OFFRE",'BLOC PM'!N83&lt;&gt;""),1,0)</f>
        <v>0</v>
      </c>
      <c r="Q93" s="10">
        <f>'BLOC PM'!I83</f>
        <v>0</v>
      </c>
      <c r="R93" s="10">
        <f t="shared" si="131"/>
        <v>0</v>
      </c>
      <c r="S93" s="10">
        <f>'BLOC PM'!L83</f>
        <v>0</v>
      </c>
      <c r="T93" s="10">
        <f t="shared" si="132"/>
        <v>0</v>
      </c>
      <c r="U93" s="10">
        <f>'BLOC PM'!O83</f>
        <v>0</v>
      </c>
      <c r="V93" s="10">
        <f t="shared" si="133"/>
        <v>0</v>
      </c>
      <c r="W93" s="10">
        <f>'BLOC PM'!B83</f>
        <v>0</v>
      </c>
      <c r="X93" s="7"/>
      <c r="Y93" s="2">
        <f>+'UP PM'!A84</f>
        <v>0</v>
      </c>
      <c r="Z93" s="2">
        <f>IF(AND('UP PM'!A84&lt;&gt;"",'UP PM'!N84&lt;&gt;"*Non mis en vente"),1,0)</f>
        <v>0</v>
      </c>
      <c r="AA93" s="2">
        <f>IF(AND('UP PM'!N84&lt;&gt;"*RETIRE",'UP PM'!N84&lt;&gt;"*PAS D'OFFRE",'UP PM'!N84&lt;&gt;""),1,0)</f>
        <v>0</v>
      </c>
      <c r="AB93" s="10">
        <f>+'UP PM'!G84</f>
        <v>0</v>
      </c>
      <c r="AC93" s="2">
        <f t="shared" si="135"/>
        <v>0</v>
      </c>
      <c r="AD93" s="2">
        <f>'UP PM'!B84</f>
        <v>0</v>
      </c>
      <c r="AE93" s="7"/>
      <c r="AF93" s="154"/>
      <c r="AG93" s="9" t="str">
        <f>IF('BLOC PM'!A83&lt;&gt;"",'BLOC PM'!A83,"")</f>
        <v/>
      </c>
      <c r="AH93" s="148">
        <f>IF(AND('BLOC PM'!$K83&gt;synthèse!AH$14,'BLOC PM'!$K83&lt;synthèse!AH$14+0.1),1,0)</f>
        <v>0</v>
      </c>
      <c r="AI93" s="148">
        <f>IF(AND('BLOC PM'!$K83&gt;synthèse!AI$14,'BLOC PM'!$K83&lt;synthèse!AI$14+0.1),1,0)</f>
        <v>0</v>
      </c>
      <c r="AJ93" s="148">
        <f>IF(AND('BLOC PM'!$K83&gt;synthèse!AJ$14,'BLOC PM'!$K83&lt;synthèse!AJ$14+0.1),1,0)</f>
        <v>0</v>
      </c>
      <c r="AK93" s="148">
        <f>IF(AND('BLOC PM'!$K83&gt;synthèse!AK$14,'BLOC PM'!$K83&lt;synthèse!AK$14+0.1),1,0)</f>
        <v>0</v>
      </c>
      <c r="AL93" s="148">
        <f>IF(AND('BLOC PM'!$K83&gt;synthèse!AL$14,'BLOC PM'!$K83&lt;synthèse!AL$14+0.1),1,0)</f>
        <v>0</v>
      </c>
      <c r="AM93" s="148">
        <f>IF(AND('BLOC PM'!$K83&gt;synthèse!AM$14,'BLOC PM'!$K83&lt;synthèse!AM$14+0.1),1,0)</f>
        <v>0</v>
      </c>
      <c r="AN93" s="148">
        <f>IF(AND('BLOC PM'!$K83&gt;synthèse!AN$14,'BLOC PM'!$K83&lt;synthèse!AN$14+0.1),1,0)</f>
        <v>0</v>
      </c>
      <c r="AO93" s="148">
        <f>IF(AND('BLOC PM'!$K83&gt;synthèse!AO$14,'BLOC PM'!$K83&lt;synthèse!AO$14+0.1),1,0)</f>
        <v>0</v>
      </c>
      <c r="AP93" s="148">
        <f>IF(AND('BLOC PM'!$K83&gt;synthèse!AP$14,'BLOC PM'!$K83&lt;synthèse!AP$14+0.1),1,0)</f>
        <v>0</v>
      </c>
      <c r="AQ93" s="148">
        <f>IF(AND('BLOC PM'!$K83&gt;synthèse!AQ$14,'BLOC PM'!$K83&lt;synthèse!AQ$14+0.1),1,0)</f>
        <v>0</v>
      </c>
      <c r="AR93" s="148">
        <f>IF(AND('BLOC PM'!$K83&gt;synthèse!AR$14,'BLOC PM'!$K83&lt;synthèse!AR$14+0.1),1,0)</f>
        <v>0</v>
      </c>
      <c r="AS93" s="148">
        <f>IF(AND('BLOC PM'!$K83&gt;synthèse!AS$14,'BLOC PM'!$K83&lt;synthèse!AS$14+0.1),1,0)</f>
        <v>0</v>
      </c>
      <c r="AT93" s="148">
        <f>IF(AND('BLOC PM'!$K83&gt;synthèse!AT$14,'BLOC PM'!$K83&lt;synthèse!AT$14+0.1),1,0)</f>
        <v>0</v>
      </c>
      <c r="AU93" s="148">
        <f>IF(AND('BLOC PM'!$K83&gt;synthèse!AU$14,'BLOC PM'!$K83&lt;synthèse!AU$14+0.1),1,0)</f>
        <v>0</v>
      </c>
      <c r="AV93" s="148">
        <f>IF(AND('BLOC PM'!$K83&gt;synthèse!AV$14,'BLOC PM'!$K83&lt;synthèse!AV$14+0.1),1,0)</f>
        <v>0</v>
      </c>
      <c r="AW93" s="148">
        <f>IF(AND('BLOC PM'!$K83&gt;synthèse!AW$14,'BLOC PM'!$K83&lt;synthèse!AW$14+0.1),1,0)</f>
        <v>0</v>
      </c>
      <c r="AX93" s="148">
        <f>IF(AND('BLOC PM'!$K83&gt;synthèse!AX$14,'BLOC PM'!$K83&lt;synthèse!AX$14+0.1),1,0)</f>
        <v>0</v>
      </c>
      <c r="AY93" s="148">
        <f>IF(AND('BLOC PM'!$K83&gt;synthèse!AY$14,'BLOC PM'!$K83&lt;synthèse!AY$14+0.1),1,0)</f>
        <v>0</v>
      </c>
      <c r="AZ93" s="148">
        <f>IF(AND('BLOC PM'!$K83&gt;synthèse!AZ$14,'BLOC PM'!$K83&lt;synthèse!AZ$14+0.1),1,0)</f>
        <v>0</v>
      </c>
      <c r="BA93" s="148">
        <f>IF(AND('BLOC PM'!$K83&gt;synthèse!BA$14,'BLOC PM'!$K83&lt;synthèse!BA$14+0.1),1,0)</f>
        <v>0</v>
      </c>
      <c r="BB93" s="148">
        <f>IF(AND('BLOC PM'!$K83&gt;synthèse!BB$14,'BLOC PM'!$K83&lt;synthèse!BB$14+0.1),1,0)</f>
        <v>0</v>
      </c>
      <c r="BC93" s="148">
        <f>IF(AND('BLOC PM'!$K83&gt;synthèse!BC$14,'BLOC PM'!$K83&lt;synthèse!BC$14+0.1),1,0)</f>
        <v>0</v>
      </c>
      <c r="BD93" s="148">
        <f>IF(AND('BLOC PM'!$K83&gt;synthèse!BD$14,'BLOC PM'!$K83&lt;synthèse!BD$14+0.1),1,0)</f>
        <v>0</v>
      </c>
      <c r="BE93" s="148">
        <f>IF(AND('BLOC PM'!$K83&gt;synthèse!BE$14,'BLOC PM'!$K83&lt;synthèse!BE$14+0.1),1,0)</f>
        <v>0</v>
      </c>
      <c r="BF93" s="148">
        <f>IF(AND('BLOC PM'!$K83&gt;synthèse!BF$14,'BLOC PM'!$K83&lt;synthèse!BF$14+0.1),1,0)</f>
        <v>0</v>
      </c>
      <c r="BG93" s="148">
        <f>IF(AND('BLOC PM'!$K83&gt;synthèse!BG$14,'BLOC PM'!$K83&lt;synthèse!BG$14+0.1),1,0)</f>
        <v>0</v>
      </c>
      <c r="BH93" s="148">
        <f>IF(AND('BLOC PM'!$K83&gt;synthèse!BH$14,'BLOC PM'!$K83&lt;synthèse!BH$14+0.1),1,0)</f>
        <v>0</v>
      </c>
      <c r="BI93" s="148">
        <f>IF(AND('BLOC PM'!$K83&gt;synthèse!BI$14,'BLOC PM'!$K83&lt;synthèse!BI$14+0.1),1,0)</f>
        <v>0</v>
      </c>
      <c r="BJ93" s="148">
        <f>IF(AND('BLOC PM'!$K83&gt;synthèse!BJ$14,'BLOC PM'!$K83&lt;synthèse!BJ$14+0.1),1,0)</f>
        <v>0</v>
      </c>
      <c r="BK93" s="148">
        <f>IF(AND('BLOC PM'!$K83&gt;synthèse!BK$14,'BLOC PM'!$K83&lt;synthèse!BK$14+0.1),1,0)</f>
        <v>0</v>
      </c>
      <c r="BL93" s="148">
        <f>IF(AND('BLOC PM'!$K83&gt;synthèse!BL$14,'BLOC PM'!$K83&lt;synthèse!BL$14+0.1),1,0)</f>
        <v>0</v>
      </c>
      <c r="BM93" s="148">
        <f>IF(AND('BLOC PM'!$K83&gt;synthèse!BM$14,'BLOC PM'!$K83&lt;synthèse!BM$14+0.1),1,0)</f>
        <v>0</v>
      </c>
      <c r="BN93" s="148">
        <f>IF(AND('BLOC PM'!$K83&gt;synthèse!BN$14,'BLOC PM'!$K83&lt;synthèse!BN$14+0.1),1,0)</f>
        <v>0</v>
      </c>
      <c r="BO93" s="148">
        <f>IF(AND('BLOC PM'!$K83&gt;synthèse!BO$14,'BLOC PM'!$K83&lt;synthèse!BO$14+0.1),1,0)</f>
        <v>0</v>
      </c>
      <c r="BP93" s="148">
        <f>IF(AND('BLOC PM'!$K83&gt;synthèse!BP$14,'BLOC PM'!$K83&lt;synthèse!BP$14+0.1),1,0)</f>
        <v>0</v>
      </c>
      <c r="BQ93" s="148">
        <f>IF(AND('BLOC PM'!$K83&gt;synthèse!BQ$14,'BLOC PM'!$K83&lt;synthèse!BQ$14+0.1),1,0)</f>
        <v>0</v>
      </c>
      <c r="BR93" s="148">
        <f>IF(AND('BLOC PM'!$K83&gt;synthèse!BR$14,'BLOC PM'!$K83&lt;synthèse!BR$14+0.1),1,0)</f>
        <v>0</v>
      </c>
      <c r="BS93" s="148">
        <f>IF(AND('BLOC PM'!$K83&gt;synthèse!BS$14,'BLOC PM'!$K83&lt;synthèse!BS$14+0.1),1,0)</f>
        <v>0</v>
      </c>
      <c r="BT93" s="148">
        <f>IF(AND('BLOC PM'!$K83&gt;synthèse!BT$14,'BLOC PM'!$K83&lt;synthèse!BT$14+0.1),1,0)</f>
        <v>0</v>
      </c>
      <c r="BU93" s="148">
        <f>IF(AND('BLOC PM'!$K83&gt;synthèse!BU$14,'BLOC PM'!$K83&lt;synthèse!BU$14+0.1),1,0)</f>
        <v>0</v>
      </c>
      <c r="BV93" s="148">
        <f>IF(AND('BLOC PM'!$K83&gt;synthèse!BV$14,'BLOC PM'!$K83&lt;synthèse!BV$14+0.1),1,0)</f>
        <v>0</v>
      </c>
      <c r="BW93" s="148">
        <f>IF(AND('BLOC PM'!$K83&gt;synthèse!BW$14,'BLOC PM'!$K83&lt;synthèse!BW$14+0.1),1,0)</f>
        <v>0</v>
      </c>
      <c r="BX93" s="148">
        <f>IF(AND('BLOC PM'!$K83&gt;synthèse!BX$14,'BLOC PM'!$K83&lt;synthèse!BX$14+0.1),1,0)</f>
        <v>0</v>
      </c>
      <c r="BY93" s="148">
        <f>IF(AND('BLOC PM'!$K83&gt;synthèse!BY$14,'BLOC PM'!$K83&lt;synthèse!BY$14+0.1),1,0)</f>
        <v>0</v>
      </c>
      <c r="BZ93" s="148">
        <f>IF(AND('BLOC PM'!$K83&gt;synthèse!BZ$14,'BLOC PM'!$K83&lt;synthèse!BZ$14+0.1),1,0)</f>
        <v>0</v>
      </c>
      <c r="CA93" s="148">
        <f>IF(AND('BLOC PM'!$K83&gt;synthèse!CA$14,'BLOC PM'!$K83&lt;synthèse!CA$14+0.1),1,0)</f>
        <v>0</v>
      </c>
      <c r="CB93" s="148">
        <f>IF(AND('BLOC PM'!$K83&gt;synthèse!CB$14,'BLOC PM'!$K83&lt;synthèse!CB$14+0.1),1,0)</f>
        <v>0</v>
      </c>
      <c r="CC93" s="148">
        <f>IF(AND('BLOC PM'!$K83&gt;synthèse!CC$14,'BLOC PM'!$K83&lt;synthèse!CC$14+0.1),1,0)</f>
        <v>0</v>
      </c>
      <c r="CD93" s="148">
        <f>IF(AND('BLOC PM'!$K83&gt;synthèse!CD$14,'BLOC PM'!$K83&lt;synthèse!CD$14+0.1),1,0)</f>
        <v>0</v>
      </c>
      <c r="CE93" s="148">
        <f>IF(AND('BLOC PM'!$K83&gt;synthèse!CE$14,'BLOC PM'!$K83&lt;synthèse!CE$14+0.1),1,0)</f>
        <v>0</v>
      </c>
      <c r="CF93" s="148">
        <f>IF(AND('BLOC PM'!$K83&gt;synthèse!CF$14,'BLOC PM'!$K83&lt;synthèse!CF$14+0.1),1,0)</f>
        <v>0</v>
      </c>
      <c r="CG93" s="148">
        <f>IF(AND('BLOC PM'!$K83&gt;synthèse!CG$14,'BLOC PM'!$K83&lt;synthèse!CG$14+0.1),1,0)</f>
        <v>0</v>
      </c>
      <c r="CH93" s="148">
        <f>IF(AND('BLOC PM'!$K83&gt;synthèse!CH$14,'BLOC PM'!$K83&lt;synthèse!CH$14+0.1),1,0)</f>
        <v>0</v>
      </c>
      <c r="CI93" s="148">
        <f>IF(AND('BLOC PM'!$K83&gt;synthèse!CI$14,'BLOC PM'!$K83&lt;synthèse!CI$14+0.1),1,0)</f>
        <v>0</v>
      </c>
      <c r="CJ93" s="148">
        <f>IF(AND('BLOC PM'!$K83&gt;synthèse!CJ$14,'BLOC PM'!$K83&lt;synthèse!CJ$14+0.1),1,0)</f>
        <v>0</v>
      </c>
      <c r="CK93" s="148">
        <f>IF(AND('BLOC PM'!$K83&gt;synthèse!CK$14,'BLOC PM'!$K83&lt;synthèse!CK$14+0.1),1,0)</f>
        <v>0</v>
      </c>
      <c r="CM93" s="2">
        <f t="shared" si="136"/>
        <v>0</v>
      </c>
      <c r="CN93" s="2">
        <f t="shared" si="137"/>
        <v>0</v>
      </c>
      <c r="CO93" s="2">
        <f t="shared" si="138"/>
        <v>0</v>
      </c>
      <c r="CP93" s="2">
        <f t="shared" si="139"/>
        <v>0</v>
      </c>
      <c r="CQ93" s="2">
        <f t="shared" si="140"/>
        <v>0</v>
      </c>
      <c r="CR93" s="2">
        <f t="shared" si="141"/>
        <v>0</v>
      </c>
      <c r="CS93" s="2">
        <f t="shared" si="142"/>
        <v>0</v>
      </c>
      <c r="CT93" s="2">
        <f t="shared" si="143"/>
        <v>0</v>
      </c>
      <c r="CU93" s="2">
        <f t="shared" si="144"/>
        <v>0</v>
      </c>
      <c r="CV93" s="2">
        <f t="shared" si="145"/>
        <v>0</v>
      </c>
      <c r="CW93" s="2">
        <f t="shared" si="146"/>
        <v>0</v>
      </c>
      <c r="CX93" s="2">
        <f t="shared" si="147"/>
        <v>0</v>
      </c>
      <c r="CY93" s="2">
        <f t="shared" si="148"/>
        <v>0</v>
      </c>
      <c r="CZ93" s="2">
        <f t="shared" si="149"/>
        <v>0</v>
      </c>
      <c r="DA93" s="2">
        <f t="shared" si="150"/>
        <v>0</v>
      </c>
      <c r="DB93" s="2">
        <f t="shared" si="151"/>
        <v>0</v>
      </c>
      <c r="DC93" s="2">
        <f t="shared" si="152"/>
        <v>0</v>
      </c>
      <c r="DD93" s="2">
        <f t="shared" si="153"/>
        <v>0</v>
      </c>
      <c r="DE93" s="2">
        <f t="shared" si="154"/>
        <v>0</v>
      </c>
      <c r="DF93" s="2">
        <f t="shared" si="155"/>
        <v>0</v>
      </c>
      <c r="DG93" s="2">
        <f t="shared" si="156"/>
        <v>0</v>
      </c>
      <c r="DH93" s="2">
        <f t="shared" si="157"/>
        <v>0</v>
      </c>
      <c r="DI93" s="2">
        <f t="shared" si="158"/>
        <v>0</v>
      </c>
      <c r="DJ93" s="2">
        <f t="shared" si="159"/>
        <v>0</v>
      </c>
      <c r="DK93" s="2">
        <f t="shared" si="160"/>
        <v>0</v>
      </c>
      <c r="DL93" s="2">
        <f t="shared" si="161"/>
        <v>0</v>
      </c>
      <c r="DM93" s="2">
        <f t="shared" si="162"/>
        <v>0</v>
      </c>
      <c r="DN93" s="2">
        <f t="shared" si="163"/>
        <v>0</v>
      </c>
      <c r="DO93" s="2">
        <f t="shared" si="164"/>
        <v>0</v>
      </c>
      <c r="DP93" s="2">
        <f t="shared" si="165"/>
        <v>0</v>
      </c>
      <c r="DQ93" s="2">
        <f t="shared" si="166"/>
        <v>0</v>
      </c>
      <c r="DR93" s="2">
        <f t="shared" si="167"/>
        <v>0</v>
      </c>
      <c r="DS93" s="2">
        <f t="shared" si="168"/>
        <v>0</v>
      </c>
      <c r="DT93" s="2">
        <f t="shared" si="169"/>
        <v>0</v>
      </c>
      <c r="DU93" s="2">
        <f t="shared" si="170"/>
        <v>0</v>
      </c>
      <c r="DV93" s="2">
        <f t="shared" si="171"/>
        <v>0</v>
      </c>
      <c r="DW93" s="2">
        <f t="shared" si="172"/>
        <v>0</v>
      </c>
      <c r="DX93" s="2">
        <f t="shared" si="173"/>
        <v>0</v>
      </c>
      <c r="DY93" s="2">
        <f t="shared" si="174"/>
        <v>0</v>
      </c>
      <c r="DZ93" s="2">
        <f t="shared" si="175"/>
        <v>0</v>
      </c>
      <c r="EA93" s="2">
        <f t="shared" si="176"/>
        <v>0</v>
      </c>
      <c r="EB93" s="2">
        <f t="shared" si="177"/>
        <v>0</v>
      </c>
      <c r="EC93" s="2">
        <f t="shared" si="178"/>
        <v>0</v>
      </c>
      <c r="ED93" s="2">
        <f t="shared" si="179"/>
        <v>0</v>
      </c>
      <c r="EE93" s="2">
        <f t="shared" si="180"/>
        <v>0</v>
      </c>
      <c r="EF93" s="2">
        <f t="shared" si="181"/>
        <v>0</v>
      </c>
      <c r="EG93" s="2">
        <f t="shared" si="182"/>
        <v>0</v>
      </c>
      <c r="EH93" s="2">
        <f t="shared" si="122"/>
        <v>0</v>
      </c>
      <c r="EI93" s="2">
        <f t="shared" si="134"/>
        <v>0</v>
      </c>
      <c r="EJ93" s="2">
        <f t="shared" si="134"/>
        <v>0</v>
      </c>
      <c r="EK93" s="2">
        <f t="shared" si="134"/>
        <v>0</v>
      </c>
      <c r="EL93" s="2">
        <f t="shared" si="134"/>
        <v>0</v>
      </c>
      <c r="EM93" s="2">
        <f t="shared" si="134"/>
        <v>0</v>
      </c>
      <c r="EN93" s="2">
        <f t="shared" si="134"/>
        <v>0</v>
      </c>
      <c r="EO93" s="2">
        <f t="shared" si="134"/>
        <v>0</v>
      </c>
      <c r="EP93" s="2">
        <f t="shared" si="134"/>
        <v>0</v>
      </c>
    </row>
    <row r="94" spans="1:146" ht="15" x14ac:dyDescent="0.2">
      <c r="A94" s="305" t="s">
        <v>209</v>
      </c>
      <c r="B94" s="244">
        <f>SUMIF('BLOC PM'!$N$6:$N$221,A94,'BLOC PM'!$I$6:$I$221)</f>
        <v>0</v>
      </c>
      <c r="C94" s="245">
        <f>+COUNTIF('BLOC PM'!$N$6:$N$221,A94)</f>
        <v>0</v>
      </c>
      <c r="D94" s="246"/>
      <c r="E94" s="245">
        <f>+COUNTIF('UP PM'!$N$6:$N$4935,A94)</f>
        <v>2</v>
      </c>
      <c r="F94" s="244">
        <f>+SUMIF('UP PM'!$N$6:$N$4935,A94,'UP PM'!$G$6:$G$4935)</f>
        <v>3300</v>
      </c>
      <c r="G94" s="123"/>
      <c r="H94" s="248">
        <f>SUMIF('BLOC PM'!$N$6:$N$207,A94,'BLOC PM'!$L$6:$L$207)+SUMIF('UP PM'!$N$6:$N$118,A94,'UP PM'!$S$6:$S$118)</f>
        <v>45456</v>
      </c>
      <c r="I94" s="119" t="e">
        <f>+SUMIF('[4]UP PM'!$I$6:$I$4874,#REF!,'[4]UP PM'!$H$6:$H$4874)</f>
        <v>#VALUE!</v>
      </c>
      <c r="L94" s="66"/>
      <c r="M94" s="9" t="str">
        <f>IF('BLOC PM'!A84&lt;&gt;"",'BLOC PM'!A84,"")</f>
        <v/>
      </c>
      <c r="N94" s="9">
        <f>IF(AND('BLOC PM'!A84&lt;&gt;"",'BLOC PM'!N84&lt;&gt;"*Non mis en vente"),1,0)</f>
        <v>0</v>
      </c>
      <c r="O94" s="9">
        <f>IF(OR('BLOC PM'!E84="CR",'BLOC PM'!E84="CE"),1,0)</f>
        <v>0</v>
      </c>
      <c r="P94" s="9">
        <f>IF(AND('BLOC PM'!N84&lt;&gt;"*RETIRE",'BLOC PM'!N84&lt;&gt;"*PAS D'OFFRE",'BLOC PM'!N84&lt;&gt;""),1,0)</f>
        <v>0</v>
      </c>
      <c r="Q94" s="10">
        <f>'BLOC PM'!I84</f>
        <v>0</v>
      </c>
      <c r="R94" s="10">
        <f t="shared" si="131"/>
        <v>0</v>
      </c>
      <c r="S94" s="10">
        <f>'BLOC PM'!L84</f>
        <v>0</v>
      </c>
      <c r="T94" s="10">
        <f t="shared" si="132"/>
        <v>0</v>
      </c>
      <c r="U94" s="10">
        <f>'BLOC PM'!O84</f>
        <v>0</v>
      </c>
      <c r="V94" s="10">
        <f t="shared" si="133"/>
        <v>0</v>
      </c>
      <c r="W94" s="10">
        <f>'BLOC PM'!B84</f>
        <v>0</v>
      </c>
      <c r="X94" s="7"/>
      <c r="Y94" s="2">
        <f>+'UP PM'!A85</f>
        <v>0</v>
      </c>
      <c r="Z94" s="2">
        <f>IF(AND('UP PM'!A85&lt;&gt;"",'UP PM'!N85&lt;&gt;"*Non mis en vente"),1,0)</f>
        <v>0</v>
      </c>
      <c r="AA94" s="2">
        <f>IF(AND('UP PM'!N85&lt;&gt;"*RETIRE",'UP PM'!N85&lt;&gt;"*PAS D'OFFRE",'UP PM'!N85&lt;&gt;""),1,0)</f>
        <v>0</v>
      </c>
      <c r="AB94" s="10">
        <f>+'UP PM'!G85</f>
        <v>0</v>
      </c>
      <c r="AC94" s="2">
        <f t="shared" si="135"/>
        <v>0</v>
      </c>
      <c r="AD94" s="2">
        <f>'UP PM'!B85</f>
        <v>0</v>
      </c>
      <c r="AE94" s="7"/>
      <c r="AF94" s="154"/>
      <c r="AG94" s="9" t="str">
        <f>IF('BLOC PM'!A84&lt;&gt;"",'BLOC PM'!A84,"")</f>
        <v/>
      </c>
      <c r="AH94" s="148">
        <f>IF(AND('BLOC PM'!$K84&gt;synthèse!AH$14,'BLOC PM'!$K84&lt;synthèse!AH$14+0.1),1,0)</f>
        <v>0</v>
      </c>
      <c r="AI94" s="148">
        <f>IF(AND('BLOC PM'!$K84&gt;synthèse!AI$14,'BLOC PM'!$K84&lt;synthèse!AI$14+0.1),1,0)</f>
        <v>0</v>
      </c>
      <c r="AJ94" s="148">
        <f>IF(AND('BLOC PM'!$K84&gt;synthèse!AJ$14,'BLOC PM'!$K84&lt;synthèse!AJ$14+0.1),1,0)</f>
        <v>0</v>
      </c>
      <c r="AK94" s="148">
        <f>IF(AND('BLOC PM'!$K84&gt;synthèse!AK$14,'BLOC PM'!$K84&lt;synthèse!AK$14+0.1),1,0)</f>
        <v>0</v>
      </c>
      <c r="AL94" s="148">
        <f>IF(AND('BLOC PM'!$K84&gt;synthèse!AL$14,'BLOC PM'!$K84&lt;synthèse!AL$14+0.1),1,0)</f>
        <v>0</v>
      </c>
      <c r="AM94" s="148">
        <f>IF(AND('BLOC PM'!$K84&gt;synthèse!AM$14,'BLOC PM'!$K84&lt;synthèse!AM$14+0.1),1,0)</f>
        <v>0</v>
      </c>
      <c r="AN94" s="148">
        <f>IF(AND('BLOC PM'!$K84&gt;synthèse!AN$14,'BLOC PM'!$K84&lt;synthèse!AN$14+0.1),1,0)</f>
        <v>0</v>
      </c>
      <c r="AO94" s="148">
        <f>IF(AND('BLOC PM'!$K84&gt;synthèse!AO$14,'BLOC PM'!$K84&lt;synthèse!AO$14+0.1),1,0)</f>
        <v>0</v>
      </c>
      <c r="AP94" s="148">
        <f>IF(AND('BLOC PM'!$K84&gt;synthèse!AP$14,'BLOC PM'!$K84&lt;synthèse!AP$14+0.1),1,0)</f>
        <v>0</v>
      </c>
      <c r="AQ94" s="148">
        <f>IF(AND('BLOC PM'!$K84&gt;synthèse!AQ$14,'BLOC PM'!$K84&lt;synthèse!AQ$14+0.1),1,0)</f>
        <v>0</v>
      </c>
      <c r="AR94" s="148">
        <f>IF(AND('BLOC PM'!$K84&gt;synthèse!AR$14,'BLOC PM'!$K84&lt;synthèse!AR$14+0.1),1,0)</f>
        <v>0</v>
      </c>
      <c r="AS94" s="148">
        <f>IF(AND('BLOC PM'!$K84&gt;synthèse!AS$14,'BLOC PM'!$K84&lt;synthèse!AS$14+0.1),1,0)</f>
        <v>0</v>
      </c>
      <c r="AT94" s="148">
        <f>IF(AND('BLOC PM'!$K84&gt;synthèse!AT$14,'BLOC PM'!$K84&lt;synthèse!AT$14+0.1),1,0)</f>
        <v>0</v>
      </c>
      <c r="AU94" s="148">
        <f>IF(AND('BLOC PM'!$K84&gt;synthèse!AU$14,'BLOC PM'!$K84&lt;synthèse!AU$14+0.1),1,0)</f>
        <v>0</v>
      </c>
      <c r="AV94" s="148">
        <f>IF(AND('BLOC PM'!$K84&gt;synthèse!AV$14,'BLOC PM'!$K84&lt;synthèse!AV$14+0.1),1,0)</f>
        <v>0</v>
      </c>
      <c r="AW94" s="148">
        <f>IF(AND('BLOC PM'!$K84&gt;synthèse!AW$14,'BLOC PM'!$K84&lt;synthèse!AW$14+0.1),1,0)</f>
        <v>0</v>
      </c>
      <c r="AX94" s="148">
        <f>IF(AND('BLOC PM'!$K84&gt;synthèse!AX$14,'BLOC PM'!$K84&lt;synthèse!AX$14+0.1),1,0)</f>
        <v>0</v>
      </c>
      <c r="AY94" s="148">
        <f>IF(AND('BLOC PM'!$K84&gt;synthèse!AY$14,'BLOC PM'!$K84&lt;synthèse!AY$14+0.1),1,0)</f>
        <v>0</v>
      </c>
      <c r="AZ94" s="148">
        <f>IF(AND('BLOC PM'!$K84&gt;synthèse!AZ$14,'BLOC PM'!$K84&lt;synthèse!AZ$14+0.1),1,0)</f>
        <v>0</v>
      </c>
      <c r="BA94" s="148">
        <f>IF(AND('BLOC PM'!$K84&gt;synthèse!BA$14,'BLOC PM'!$K84&lt;synthèse!BA$14+0.1),1,0)</f>
        <v>0</v>
      </c>
      <c r="BB94" s="148">
        <f>IF(AND('BLOC PM'!$K84&gt;synthèse!BB$14,'BLOC PM'!$K84&lt;synthèse!BB$14+0.1),1,0)</f>
        <v>0</v>
      </c>
      <c r="BC94" s="148">
        <f>IF(AND('BLOC PM'!$K84&gt;synthèse!BC$14,'BLOC PM'!$K84&lt;synthèse!BC$14+0.1),1,0)</f>
        <v>0</v>
      </c>
      <c r="BD94" s="148">
        <f>IF(AND('BLOC PM'!$K84&gt;synthèse!BD$14,'BLOC PM'!$K84&lt;synthèse!BD$14+0.1),1,0)</f>
        <v>0</v>
      </c>
      <c r="BE94" s="148">
        <f>IF(AND('BLOC PM'!$K84&gt;synthèse!BE$14,'BLOC PM'!$K84&lt;synthèse!BE$14+0.1),1,0)</f>
        <v>0</v>
      </c>
      <c r="BF94" s="148">
        <f>IF(AND('BLOC PM'!$K84&gt;synthèse!BF$14,'BLOC PM'!$K84&lt;synthèse!BF$14+0.1),1,0)</f>
        <v>0</v>
      </c>
      <c r="BG94" s="148">
        <f>IF(AND('BLOC PM'!$K84&gt;synthèse!BG$14,'BLOC PM'!$K84&lt;synthèse!BG$14+0.1),1,0)</f>
        <v>0</v>
      </c>
      <c r="BH94" s="148">
        <f>IF(AND('BLOC PM'!$K84&gt;synthèse!BH$14,'BLOC PM'!$K84&lt;synthèse!BH$14+0.1),1,0)</f>
        <v>0</v>
      </c>
      <c r="BI94" s="148">
        <f>IF(AND('BLOC PM'!$K84&gt;synthèse!BI$14,'BLOC PM'!$K84&lt;synthèse!BI$14+0.1),1,0)</f>
        <v>0</v>
      </c>
      <c r="BJ94" s="148">
        <f>IF(AND('BLOC PM'!$K84&gt;synthèse!BJ$14,'BLOC PM'!$K84&lt;synthèse!BJ$14+0.1),1,0)</f>
        <v>0</v>
      </c>
      <c r="BK94" s="148">
        <f>IF(AND('BLOC PM'!$K84&gt;synthèse!BK$14,'BLOC PM'!$K84&lt;synthèse!BK$14+0.1),1,0)</f>
        <v>0</v>
      </c>
      <c r="BL94" s="148">
        <f>IF(AND('BLOC PM'!$K84&gt;synthèse!BL$14,'BLOC PM'!$K84&lt;synthèse!BL$14+0.1),1,0)</f>
        <v>0</v>
      </c>
      <c r="BM94" s="148">
        <f>IF(AND('BLOC PM'!$K84&gt;synthèse!BM$14,'BLOC PM'!$K84&lt;synthèse!BM$14+0.1),1,0)</f>
        <v>0</v>
      </c>
      <c r="BN94" s="148">
        <f>IF(AND('BLOC PM'!$K84&gt;synthèse!BN$14,'BLOC PM'!$K84&lt;synthèse!BN$14+0.1),1,0)</f>
        <v>0</v>
      </c>
      <c r="BO94" s="148">
        <f>IF(AND('BLOC PM'!$K84&gt;synthèse!BO$14,'BLOC PM'!$K84&lt;synthèse!BO$14+0.1),1,0)</f>
        <v>0</v>
      </c>
      <c r="BP94" s="148">
        <f>IF(AND('BLOC PM'!$K84&gt;synthèse!BP$14,'BLOC PM'!$K84&lt;synthèse!BP$14+0.1),1,0)</f>
        <v>0</v>
      </c>
      <c r="BQ94" s="148">
        <f>IF(AND('BLOC PM'!$K84&gt;synthèse!BQ$14,'BLOC PM'!$K84&lt;synthèse!BQ$14+0.1),1,0)</f>
        <v>0</v>
      </c>
      <c r="BR94" s="148">
        <f>IF(AND('BLOC PM'!$K84&gt;synthèse!BR$14,'BLOC PM'!$K84&lt;synthèse!BR$14+0.1),1,0)</f>
        <v>0</v>
      </c>
      <c r="BS94" s="148">
        <f>IF(AND('BLOC PM'!$K84&gt;synthèse!BS$14,'BLOC PM'!$K84&lt;synthèse!BS$14+0.1),1,0)</f>
        <v>0</v>
      </c>
      <c r="BT94" s="148">
        <f>IF(AND('BLOC PM'!$K84&gt;synthèse!BT$14,'BLOC PM'!$K84&lt;synthèse!BT$14+0.1),1,0)</f>
        <v>0</v>
      </c>
      <c r="BU94" s="148">
        <f>IF(AND('BLOC PM'!$K84&gt;synthèse!BU$14,'BLOC PM'!$K84&lt;synthèse!BU$14+0.1),1,0)</f>
        <v>0</v>
      </c>
      <c r="BV94" s="148">
        <f>IF(AND('BLOC PM'!$K84&gt;synthèse!BV$14,'BLOC PM'!$K84&lt;synthèse!BV$14+0.1),1,0)</f>
        <v>0</v>
      </c>
      <c r="BW94" s="148">
        <f>IF(AND('BLOC PM'!$K84&gt;synthèse!BW$14,'BLOC PM'!$K84&lt;synthèse!BW$14+0.1),1,0)</f>
        <v>0</v>
      </c>
      <c r="BX94" s="148">
        <f>IF(AND('BLOC PM'!$K84&gt;synthèse!BX$14,'BLOC PM'!$K84&lt;synthèse!BX$14+0.1),1,0)</f>
        <v>0</v>
      </c>
      <c r="BY94" s="148">
        <f>IF(AND('BLOC PM'!$K84&gt;synthèse!BY$14,'BLOC PM'!$K84&lt;synthèse!BY$14+0.1),1,0)</f>
        <v>0</v>
      </c>
      <c r="BZ94" s="148">
        <f>IF(AND('BLOC PM'!$K84&gt;synthèse!BZ$14,'BLOC PM'!$K84&lt;synthèse!BZ$14+0.1),1,0)</f>
        <v>0</v>
      </c>
      <c r="CA94" s="148">
        <f>IF(AND('BLOC PM'!$K84&gt;synthèse!CA$14,'BLOC PM'!$K84&lt;synthèse!CA$14+0.1),1,0)</f>
        <v>0</v>
      </c>
      <c r="CB94" s="148">
        <f>IF(AND('BLOC PM'!$K84&gt;synthèse!CB$14,'BLOC PM'!$K84&lt;synthèse!CB$14+0.1),1,0)</f>
        <v>0</v>
      </c>
      <c r="CC94" s="148">
        <f>IF(AND('BLOC PM'!$K84&gt;synthèse!CC$14,'BLOC PM'!$K84&lt;synthèse!CC$14+0.1),1,0)</f>
        <v>0</v>
      </c>
      <c r="CD94" s="148">
        <f>IF(AND('BLOC PM'!$K84&gt;synthèse!CD$14,'BLOC PM'!$K84&lt;synthèse!CD$14+0.1),1,0)</f>
        <v>0</v>
      </c>
      <c r="CE94" s="148">
        <f>IF(AND('BLOC PM'!$K84&gt;synthèse!CE$14,'BLOC PM'!$K84&lt;synthèse!CE$14+0.1),1,0)</f>
        <v>0</v>
      </c>
      <c r="CF94" s="148">
        <f>IF(AND('BLOC PM'!$K84&gt;synthèse!CF$14,'BLOC PM'!$K84&lt;synthèse!CF$14+0.1),1,0)</f>
        <v>0</v>
      </c>
      <c r="CG94" s="148">
        <f>IF(AND('BLOC PM'!$K84&gt;synthèse!CG$14,'BLOC PM'!$K84&lt;synthèse!CG$14+0.1),1,0)</f>
        <v>0</v>
      </c>
      <c r="CH94" s="148">
        <f>IF(AND('BLOC PM'!$K84&gt;synthèse!CH$14,'BLOC PM'!$K84&lt;synthèse!CH$14+0.1),1,0)</f>
        <v>0</v>
      </c>
      <c r="CI94" s="148">
        <f>IF(AND('BLOC PM'!$K84&gt;synthèse!CI$14,'BLOC PM'!$K84&lt;synthèse!CI$14+0.1),1,0)</f>
        <v>0</v>
      </c>
      <c r="CJ94" s="148">
        <f>IF(AND('BLOC PM'!$K84&gt;synthèse!CJ$14,'BLOC PM'!$K84&lt;synthèse!CJ$14+0.1),1,0)</f>
        <v>0</v>
      </c>
      <c r="CK94" s="148">
        <f>IF(AND('BLOC PM'!$K84&gt;synthèse!CK$14,'BLOC PM'!$K84&lt;synthèse!CK$14+0.1),1,0)</f>
        <v>0</v>
      </c>
      <c r="CM94" s="2">
        <f t="shared" si="136"/>
        <v>0</v>
      </c>
      <c r="CN94" s="2">
        <f t="shared" si="137"/>
        <v>0</v>
      </c>
      <c r="CO94" s="2">
        <f t="shared" si="138"/>
        <v>0</v>
      </c>
      <c r="CP94" s="2">
        <f t="shared" si="139"/>
        <v>0</v>
      </c>
      <c r="CQ94" s="2">
        <f t="shared" si="140"/>
        <v>0</v>
      </c>
      <c r="CR94" s="2">
        <f t="shared" si="141"/>
        <v>0</v>
      </c>
      <c r="CS94" s="2">
        <f t="shared" si="142"/>
        <v>0</v>
      </c>
      <c r="CT94" s="2">
        <f t="shared" si="143"/>
        <v>0</v>
      </c>
      <c r="CU94" s="2">
        <f t="shared" si="144"/>
        <v>0</v>
      </c>
      <c r="CV94" s="2">
        <f t="shared" si="145"/>
        <v>0</v>
      </c>
      <c r="CW94" s="2">
        <f t="shared" si="146"/>
        <v>0</v>
      </c>
      <c r="CX94" s="2">
        <f t="shared" si="147"/>
        <v>0</v>
      </c>
      <c r="CY94" s="2">
        <f t="shared" si="148"/>
        <v>0</v>
      </c>
      <c r="CZ94" s="2">
        <f t="shared" si="149"/>
        <v>0</v>
      </c>
      <c r="DA94" s="2">
        <f t="shared" si="150"/>
        <v>0</v>
      </c>
      <c r="DB94" s="2">
        <f t="shared" si="151"/>
        <v>0</v>
      </c>
      <c r="DC94" s="2">
        <f t="shared" si="152"/>
        <v>0</v>
      </c>
      <c r="DD94" s="2">
        <f t="shared" si="153"/>
        <v>0</v>
      </c>
      <c r="DE94" s="2">
        <f t="shared" si="154"/>
        <v>0</v>
      </c>
      <c r="DF94" s="2">
        <f t="shared" si="155"/>
        <v>0</v>
      </c>
      <c r="DG94" s="2">
        <f t="shared" si="156"/>
        <v>0</v>
      </c>
      <c r="DH94" s="2">
        <f t="shared" si="157"/>
        <v>0</v>
      </c>
      <c r="DI94" s="2">
        <f t="shared" si="158"/>
        <v>0</v>
      </c>
      <c r="DJ94" s="2">
        <f t="shared" si="159"/>
        <v>0</v>
      </c>
      <c r="DK94" s="2">
        <f t="shared" si="160"/>
        <v>0</v>
      </c>
      <c r="DL94" s="2">
        <f t="shared" si="161"/>
        <v>0</v>
      </c>
      <c r="DM94" s="2">
        <f t="shared" si="162"/>
        <v>0</v>
      </c>
      <c r="DN94" s="2">
        <f t="shared" si="163"/>
        <v>0</v>
      </c>
      <c r="DO94" s="2">
        <f t="shared" si="164"/>
        <v>0</v>
      </c>
      <c r="DP94" s="2">
        <f t="shared" si="165"/>
        <v>0</v>
      </c>
      <c r="DQ94" s="2">
        <f t="shared" si="166"/>
        <v>0</v>
      </c>
      <c r="DR94" s="2">
        <f t="shared" si="167"/>
        <v>0</v>
      </c>
      <c r="DS94" s="2">
        <f t="shared" si="168"/>
        <v>0</v>
      </c>
      <c r="DT94" s="2">
        <f t="shared" si="169"/>
        <v>0</v>
      </c>
      <c r="DU94" s="2">
        <f t="shared" si="170"/>
        <v>0</v>
      </c>
      <c r="DV94" s="2">
        <f t="shared" si="171"/>
        <v>0</v>
      </c>
      <c r="DW94" s="2">
        <f t="shared" si="172"/>
        <v>0</v>
      </c>
      <c r="DX94" s="2">
        <f t="shared" si="173"/>
        <v>0</v>
      </c>
      <c r="DY94" s="2">
        <f t="shared" si="174"/>
        <v>0</v>
      </c>
      <c r="DZ94" s="2">
        <f t="shared" si="175"/>
        <v>0</v>
      </c>
      <c r="EA94" s="2">
        <f t="shared" si="176"/>
        <v>0</v>
      </c>
      <c r="EB94" s="2">
        <f t="shared" si="177"/>
        <v>0</v>
      </c>
      <c r="EC94" s="2">
        <f t="shared" si="178"/>
        <v>0</v>
      </c>
      <c r="ED94" s="2">
        <f t="shared" si="179"/>
        <v>0</v>
      </c>
      <c r="EE94" s="2">
        <f t="shared" si="180"/>
        <v>0</v>
      </c>
      <c r="EF94" s="2">
        <f t="shared" si="181"/>
        <v>0</v>
      </c>
      <c r="EG94" s="2">
        <f t="shared" si="182"/>
        <v>0</v>
      </c>
      <c r="EH94" s="2">
        <f t="shared" si="122"/>
        <v>0</v>
      </c>
      <c r="EI94" s="2">
        <f t="shared" si="134"/>
        <v>0</v>
      </c>
      <c r="EJ94" s="2">
        <f t="shared" si="134"/>
        <v>0</v>
      </c>
      <c r="EK94" s="2">
        <f t="shared" si="134"/>
        <v>0</v>
      </c>
      <c r="EL94" s="2">
        <f t="shared" si="134"/>
        <v>0</v>
      </c>
      <c r="EM94" s="2">
        <f t="shared" si="134"/>
        <v>0</v>
      </c>
      <c r="EN94" s="2">
        <f t="shared" si="134"/>
        <v>0</v>
      </c>
      <c r="EO94" s="2">
        <f t="shared" si="134"/>
        <v>0</v>
      </c>
      <c r="EP94" s="2">
        <f t="shared" si="134"/>
        <v>0</v>
      </c>
    </row>
    <row r="95" spans="1:146" ht="15" x14ac:dyDescent="0.2">
      <c r="A95" s="305" t="s">
        <v>241</v>
      </c>
      <c r="B95" s="244">
        <f>SUMIF('BLOC PM'!$N$6:$N$221,A95,'BLOC PM'!$I$6:$I$221)</f>
        <v>0</v>
      </c>
      <c r="C95" s="245">
        <f>+COUNTIF('BLOC PM'!$N$6:$N$221,A95)</f>
        <v>0</v>
      </c>
      <c r="D95" s="246"/>
      <c r="E95" s="245">
        <f>+COUNTIF('UP PM'!$N$6:$N$4935,A95)</f>
        <v>2</v>
      </c>
      <c r="F95" s="244">
        <f>+SUMIF('UP PM'!$N$6:$N$4935,A95,'UP PM'!$G$6:$G$4935)</f>
        <v>3140</v>
      </c>
      <c r="G95" s="123"/>
      <c r="H95" s="248">
        <f>SUMIF('BLOC PM'!$N$6:$N$207,A95,'BLOC PM'!$L$6:$L$207)+SUMIF('UP PM'!$N$6:$N$118,A95,'UP PM'!$S$6:$S$118)</f>
        <v>46441.4</v>
      </c>
      <c r="I95" s="119" t="e">
        <f>+SUMIF('[4]UP PM'!$I$6:$I$4874,#REF!,'[4]UP PM'!$H$6:$H$4874)</f>
        <v>#VALUE!</v>
      </c>
      <c r="L95" s="66"/>
      <c r="M95" s="9" t="str">
        <f>IF('BLOC PM'!A85&lt;&gt;"",'BLOC PM'!A85,"")</f>
        <v/>
      </c>
      <c r="N95" s="9">
        <f>IF(AND('BLOC PM'!A85&lt;&gt;"",'BLOC PM'!N85&lt;&gt;"*Non mis en vente"),1,0)</f>
        <v>0</v>
      </c>
      <c r="O95" s="9">
        <f>IF(OR('BLOC PM'!E85="CR",'BLOC PM'!E85="CE"),1,0)</f>
        <v>0</v>
      </c>
      <c r="P95" s="9">
        <f>IF(AND('BLOC PM'!N85&lt;&gt;"*RETIRE",'BLOC PM'!N85&lt;&gt;"*PAS D'OFFRE",'BLOC PM'!N85&lt;&gt;""),1,0)</f>
        <v>0</v>
      </c>
      <c r="Q95" s="10">
        <f>'BLOC PM'!I85</f>
        <v>0</v>
      </c>
      <c r="R95" s="10">
        <f t="shared" si="131"/>
        <v>0</v>
      </c>
      <c r="S95" s="10">
        <f>'BLOC PM'!L85</f>
        <v>0</v>
      </c>
      <c r="T95" s="10">
        <f t="shared" si="132"/>
        <v>0</v>
      </c>
      <c r="U95" s="10">
        <f>'BLOC PM'!O85</f>
        <v>0</v>
      </c>
      <c r="V95" s="10">
        <f t="shared" si="133"/>
        <v>0</v>
      </c>
      <c r="W95" s="10">
        <f>'BLOC PM'!B85</f>
        <v>0</v>
      </c>
      <c r="X95" s="7"/>
      <c r="Y95" s="2">
        <f>+'UP PM'!A86</f>
        <v>0</v>
      </c>
      <c r="Z95" s="2">
        <f>IF(AND('UP PM'!A86&lt;&gt;"",'UP PM'!N86&lt;&gt;"*Non mis en vente"),1,0)</f>
        <v>0</v>
      </c>
      <c r="AA95" s="2">
        <f>IF(AND('UP PM'!N86&lt;&gt;"*RETIRE",'UP PM'!N86&lt;&gt;"*PAS D'OFFRE",'UP PM'!N86&lt;&gt;""),1,0)</f>
        <v>0</v>
      </c>
      <c r="AB95" s="10">
        <f>+'UP PM'!G86</f>
        <v>0</v>
      </c>
      <c r="AC95" s="2">
        <f t="shared" si="135"/>
        <v>0</v>
      </c>
      <c r="AD95" s="2">
        <f>'UP PM'!B86</f>
        <v>0</v>
      </c>
      <c r="AE95" s="7"/>
      <c r="AF95" s="154"/>
      <c r="AG95" s="9" t="str">
        <f>IF('BLOC PM'!A85&lt;&gt;"",'BLOC PM'!A85,"")</f>
        <v/>
      </c>
      <c r="AH95" s="148">
        <f>IF(AND('BLOC PM'!$K85&gt;synthèse!AH$14,'BLOC PM'!$K85&lt;synthèse!AH$14+0.1),1,0)</f>
        <v>0</v>
      </c>
      <c r="AI95" s="148">
        <f>IF(AND('BLOC PM'!$K85&gt;synthèse!AI$14,'BLOC PM'!$K85&lt;synthèse!AI$14+0.1),1,0)</f>
        <v>0</v>
      </c>
      <c r="AJ95" s="148">
        <f>IF(AND('BLOC PM'!$K85&gt;synthèse!AJ$14,'BLOC PM'!$K85&lt;synthèse!AJ$14+0.1),1,0)</f>
        <v>0</v>
      </c>
      <c r="AK95" s="148">
        <f>IF(AND('BLOC PM'!$K85&gt;synthèse!AK$14,'BLOC PM'!$K85&lt;synthèse!AK$14+0.1),1,0)</f>
        <v>0</v>
      </c>
      <c r="AL95" s="148">
        <f>IF(AND('BLOC PM'!$K85&gt;synthèse!AL$14,'BLOC PM'!$K85&lt;synthèse!AL$14+0.1),1,0)</f>
        <v>0</v>
      </c>
      <c r="AM95" s="148">
        <f>IF(AND('BLOC PM'!$K85&gt;synthèse!AM$14,'BLOC PM'!$K85&lt;synthèse!AM$14+0.1),1,0)</f>
        <v>0</v>
      </c>
      <c r="AN95" s="148">
        <f>IF(AND('BLOC PM'!$K85&gt;synthèse!AN$14,'BLOC PM'!$K85&lt;synthèse!AN$14+0.1),1,0)</f>
        <v>0</v>
      </c>
      <c r="AO95" s="148">
        <f>IF(AND('BLOC PM'!$K85&gt;synthèse!AO$14,'BLOC PM'!$K85&lt;synthèse!AO$14+0.1),1,0)</f>
        <v>0</v>
      </c>
      <c r="AP95" s="148">
        <f>IF(AND('BLOC PM'!$K85&gt;synthèse!AP$14,'BLOC PM'!$K85&lt;synthèse!AP$14+0.1),1,0)</f>
        <v>0</v>
      </c>
      <c r="AQ95" s="148">
        <f>IF(AND('BLOC PM'!$K85&gt;synthèse!AQ$14,'BLOC PM'!$K85&lt;synthèse!AQ$14+0.1),1,0)</f>
        <v>0</v>
      </c>
      <c r="AR95" s="148">
        <f>IF(AND('BLOC PM'!$K85&gt;synthèse!AR$14,'BLOC PM'!$K85&lt;synthèse!AR$14+0.1),1,0)</f>
        <v>0</v>
      </c>
      <c r="AS95" s="148">
        <f>IF(AND('BLOC PM'!$K85&gt;synthèse!AS$14,'BLOC PM'!$K85&lt;synthèse!AS$14+0.1),1,0)</f>
        <v>0</v>
      </c>
      <c r="AT95" s="148">
        <f>IF(AND('BLOC PM'!$K85&gt;synthèse!AT$14,'BLOC PM'!$K85&lt;synthèse!AT$14+0.1),1,0)</f>
        <v>0</v>
      </c>
      <c r="AU95" s="148">
        <f>IF(AND('BLOC PM'!$K85&gt;synthèse!AU$14,'BLOC PM'!$K85&lt;synthèse!AU$14+0.1),1,0)</f>
        <v>0</v>
      </c>
      <c r="AV95" s="148">
        <f>IF(AND('BLOC PM'!$K85&gt;synthèse!AV$14,'BLOC PM'!$K85&lt;synthèse!AV$14+0.1),1,0)</f>
        <v>0</v>
      </c>
      <c r="AW95" s="148">
        <f>IF(AND('BLOC PM'!$K85&gt;synthèse!AW$14,'BLOC PM'!$K85&lt;synthèse!AW$14+0.1),1,0)</f>
        <v>0</v>
      </c>
      <c r="AX95" s="148">
        <f>IF(AND('BLOC PM'!$K85&gt;synthèse!AX$14,'BLOC PM'!$K85&lt;synthèse!AX$14+0.1),1,0)</f>
        <v>0</v>
      </c>
      <c r="AY95" s="148">
        <f>IF(AND('BLOC PM'!$K85&gt;synthèse!AY$14,'BLOC PM'!$K85&lt;synthèse!AY$14+0.1),1,0)</f>
        <v>0</v>
      </c>
      <c r="AZ95" s="148">
        <f>IF(AND('BLOC PM'!$K85&gt;synthèse!AZ$14,'BLOC PM'!$K85&lt;synthèse!AZ$14+0.1),1,0)</f>
        <v>0</v>
      </c>
      <c r="BA95" s="148">
        <f>IF(AND('BLOC PM'!$K85&gt;synthèse!BA$14,'BLOC PM'!$K85&lt;synthèse!BA$14+0.1),1,0)</f>
        <v>0</v>
      </c>
      <c r="BB95" s="148">
        <f>IF(AND('BLOC PM'!$K85&gt;synthèse!BB$14,'BLOC PM'!$K85&lt;synthèse!BB$14+0.1),1,0)</f>
        <v>0</v>
      </c>
      <c r="BC95" s="148">
        <f>IF(AND('BLOC PM'!$K85&gt;synthèse!BC$14,'BLOC PM'!$K85&lt;synthèse!BC$14+0.1),1,0)</f>
        <v>0</v>
      </c>
      <c r="BD95" s="148">
        <f>IF(AND('BLOC PM'!$K85&gt;synthèse!BD$14,'BLOC PM'!$K85&lt;synthèse!BD$14+0.1),1,0)</f>
        <v>0</v>
      </c>
      <c r="BE95" s="148">
        <f>IF(AND('BLOC PM'!$K85&gt;synthèse!BE$14,'BLOC PM'!$K85&lt;synthèse!BE$14+0.1),1,0)</f>
        <v>0</v>
      </c>
      <c r="BF95" s="148">
        <f>IF(AND('BLOC PM'!$K85&gt;synthèse!BF$14,'BLOC PM'!$K85&lt;synthèse!BF$14+0.1),1,0)</f>
        <v>0</v>
      </c>
      <c r="BG95" s="148">
        <f>IF(AND('BLOC PM'!$K85&gt;synthèse!BG$14,'BLOC PM'!$K85&lt;synthèse!BG$14+0.1),1,0)</f>
        <v>0</v>
      </c>
      <c r="BH95" s="148">
        <f>IF(AND('BLOC PM'!$K85&gt;synthèse!BH$14,'BLOC PM'!$K85&lt;synthèse!BH$14+0.1),1,0)</f>
        <v>0</v>
      </c>
      <c r="BI95" s="148">
        <f>IF(AND('BLOC PM'!$K85&gt;synthèse!BI$14,'BLOC PM'!$K85&lt;synthèse!BI$14+0.1),1,0)</f>
        <v>0</v>
      </c>
      <c r="BJ95" s="148">
        <f>IF(AND('BLOC PM'!$K85&gt;synthèse!BJ$14,'BLOC PM'!$K85&lt;synthèse!BJ$14+0.1),1,0)</f>
        <v>0</v>
      </c>
      <c r="BK95" s="148">
        <f>IF(AND('BLOC PM'!$K85&gt;synthèse!BK$14,'BLOC PM'!$K85&lt;synthèse!BK$14+0.1),1,0)</f>
        <v>0</v>
      </c>
      <c r="BL95" s="148">
        <f>IF(AND('BLOC PM'!$K85&gt;synthèse!BL$14,'BLOC PM'!$K85&lt;synthèse!BL$14+0.1),1,0)</f>
        <v>0</v>
      </c>
      <c r="BM95" s="148">
        <f>IF(AND('BLOC PM'!$K85&gt;synthèse!BM$14,'BLOC PM'!$K85&lt;synthèse!BM$14+0.1),1,0)</f>
        <v>0</v>
      </c>
      <c r="BN95" s="148">
        <f>IF(AND('BLOC PM'!$K85&gt;synthèse!BN$14,'BLOC PM'!$K85&lt;synthèse!BN$14+0.1),1,0)</f>
        <v>0</v>
      </c>
      <c r="BO95" s="148">
        <f>IF(AND('BLOC PM'!$K85&gt;synthèse!BO$14,'BLOC PM'!$K85&lt;synthèse!BO$14+0.1),1,0)</f>
        <v>0</v>
      </c>
      <c r="BP95" s="148">
        <f>IF(AND('BLOC PM'!$K85&gt;synthèse!BP$14,'BLOC PM'!$K85&lt;synthèse!BP$14+0.1),1,0)</f>
        <v>0</v>
      </c>
      <c r="BQ95" s="148">
        <f>IF(AND('BLOC PM'!$K85&gt;synthèse!BQ$14,'BLOC PM'!$K85&lt;synthèse!BQ$14+0.1),1,0)</f>
        <v>0</v>
      </c>
      <c r="BR95" s="148">
        <f>IF(AND('BLOC PM'!$K85&gt;synthèse!BR$14,'BLOC PM'!$K85&lt;synthèse!BR$14+0.1),1,0)</f>
        <v>0</v>
      </c>
      <c r="BS95" s="148">
        <f>IF(AND('BLOC PM'!$K85&gt;synthèse!BS$14,'BLOC PM'!$K85&lt;synthèse!BS$14+0.1),1,0)</f>
        <v>0</v>
      </c>
      <c r="BT95" s="148">
        <f>IF(AND('BLOC PM'!$K85&gt;synthèse!BT$14,'BLOC PM'!$K85&lt;synthèse!BT$14+0.1),1,0)</f>
        <v>0</v>
      </c>
      <c r="BU95" s="148">
        <f>IF(AND('BLOC PM'!$K85&gt;synthèse!BU$14,'BLOC PM'!$K85&lt;synthèse!BU$14+0.1),1,0)</f>
        <v>0</v>
      </c>
      <c r="BV95" s="148">
        <f>IF(AND('BLOC PM'!$K85&gt;synthèse!BV$14,'BLOC PM'!$K85&lt;synthèse!BV$14+0.1),1,0)</f>
        <v>0</v>
      </c>
      <c r="BW95" s="148">
        <f>IF(AND('BLOC PM'!$K85&gt;synthèse!BW$14,'BLOC PM'!$K85&lt;synthèse!BW$14+0.1),1,0)</f>
        <v>0</v>
      </c>
      <c r="BX95" s="148">
        <f>IF(AND('BLOC PM'!$K85&gt;synthèse!BX$14,'BLOC PM'!$K85&lt;synthèse!BX$14+0.1),1,0)</f>
        <v>0</v>
      </c>
      <c r="BY95" s="148">
        <f>IF(AND('BLOC PM'!$K85&gt;synthèse!BY$14,'BLOC PM'!$K85&lt;synthèse!BY$14+0.1),1,0)</f>
        <v>0</v>
      </c>
      <c r="BZ95" s="148">
        <f>IF(AND('BLOC PM'!$K85&gt;synthèse!BZ$14,'BLOC PM'!$K85&lt;synthèse!BZ$14+0.1),1,0)</f>
        <v>0</v>
      </c>
      <c r="CA95" s="148">
        <f>IF(AND('BLOC PM'!$K85&gt;synthèse!CA$14,'BLOC PM'!$K85&lt;synthèse!CA$14+0.1),1,0)</f>
        <v>0</v>
      </c>
      <c r="CB95" s="148">
        <f>IF(AND('BLOC PM'!$K85&gt;synthèse!CB$14,'BLOC PM'!$K85&lt;synthèse!CB$14+0.1),1,0)</f>
        <v>0</v>
      </c>
      <c r="CC95" s="148">
        <f>IF(AND('BLOC PM'!$K85&gt;synthèse!CC$14,'BLOC PM'!$K85&lt;synthèse!CC$14+0.1),1,0)</f>
        <v>0</v>
      </c>
      <c r="CD95" s="148">
        <f>IF(AND('BLOC PM'!$K85&gt;synthèse!CD$14,'BLOC PM'!$K85&lt;synthèse!CD$14+0.1),1,0)</f>
        <v>0</v>
      </c>
      <c r="CE95" s="148">
        <f>IF(AND('BLOC PM'!$K85&gt;synthèse!CE$14,'BLOC PM'!$K85&lt;synthèse!CE$14+0.1),1,0)</f>
        <v>0</v>
      </c>
      <c r="CF95" s="148">
        <f>IF(AND('BLOC PM'!$K85&gt;synthèse!CF$14,'BLOC PM'!$K85&lt;synthèse!CF$14+0.1),1,0)</f>
        <v>0</v>
      </c>
      <c r="CG95" s="148">
        <f>IF(AND('BLOC PM'!$K85&gt;synthèse!CG$14,'BLOC PM'!$K85&lt;synthèse!CG$14+0.1),1,0)</f>
        <v>0</v>
      </c>
      <c r="CH95" s="148">
        <f>IF(AND('BLOC PM'!$K85&gt;synthèse!CH$14,'BLOC PM'!$K85&lt;synthèse!CH$14+0.1),1,0)</f>
        <v>0</v>
      </c>
      <c r="CI95" s="148">
        <f>IF(AND('BLOC PM'!$K85&gt;synthèse!CI$14,'BLOC PM'!$K85&lt;synthèse!CI$14+0.1),1,0)</f>
        <v>0</v>
      </c>
      <c r="CJ95" s="148">
        <f>IF(AND('BLOC PM'!$K85&gt;synthèse!CJ$14,'BLOC PM'!$K85&lt;synthèse!CJ$14+0.1),1,0)</f>
        <v>0</v>
      </c>
      <c r="CK95" s="148">
        <f>IF(AND('BLOC PM'!$K85&gt;synthèse!CK$14,'BLOC PM'!$K85&lt;synthèse!CK$14+0.1),1,0)</f>
        <v>0</v>
      </c>
      <c r="CM95" s="2">
        <f t="shared" si="136"/>
        <v>0</v>
      </c>
      <c r="CN95" s="2">
        <f t="shared" si="137"/>
        <v>0</v>
      </c>
      <c r="CO95" s="2">
        <f t="shared" si="138"/>
        <v>0</v>
      </c>
      <c r="CP95" s="2">
        <f t="shared" si="139"/>
        <v>0</v>
      </c>
      <c r="CQ95" s="2">
        <f t="shared" si="140"/>
        <v>0</v>
      </c>
      <c r="CR95" s="2">
        <f t="shared" si="141"/>
        <v>0</v>
      </c>
      <c r="CS95" s="2">
        <f t="shared" si="142"/>
        <v>0</v>
      </c>
      <c r="CT95" s="2">
        <f t="shared" si="143"/>
        <v>0</v>
      </c>
      <c r="CU95" s="2">
        <f t="shared" si="144"/>
        <v>0</v>
      </c>
      <c r="CV95" s="2">
        <f t="shared" si="145"/>
        <v>0</v>
      </c>
      <c r="CW95" s="2">
        <f t="shared" si="146"/>
        <v>0</v>
      </c>
      <c r="CX95" s="2">
        <f t="shared" si="147"/>
        <v>0</v>
      </c>
      <c r="CY95" s="2">
        <f t="shared" si="148"/>
        <v>0</v>
      </c>
      <c r="CZ95" s="2">
        <f t="shared" si="149"/>
        <v>0</v>
      </c>
      <c r="DA95" s="2">
        <f t="shared" si="150"/>
        <v>0</v>
      </c>
      <c r="DB95" s="2">
        <f t="shared" si="151"/>
        <v>0</v>
      </c>
      <c r="DC95" s="2">
        <f t="shared" si="152"/>
        <v>0</v>
      </c>
      <c r="DD95" s="2">
        <f t="shared" si="153"/>
        <v>0</v>
      </c>
      <c r="DE95" s="2">
        <f t="shared" si="154"/>
        <v>0</v>
      </c>
      <c r="DF95" s="2">
        <f t="shared" si="155"/>
        <v>0</v>
      </c>
      <c r="DG95" s="2">
        <f t="shared" si="156"/>
        <v>0</v>
      </c>
      <c r="DH95" s="2">
        <f t="shared" si="157"/>
        <v>0</v>
      </c>
      <c r="DI95" s="2">
        <f t="shared" si="158"/>
        <v>0</v>
      </c>
      <c r="DJ95" s="2">
        <f t="shared" si="159"/>
        <v>0</v>
      </c>
      <c r="DK95" s="2">
        <f t="shared" si="160"/>
        <v>0</v>
      </c>
      <c r="DL95" s="2">
        <f t="shared" si="161"/>
        <v>0</v>
      </c>
      <c r="DM95" s="2">
        <f t="shared" si="162"/>
        <v>0</v>
      </c>
      <c r="DN95" s="2">
        <f t="shared" si="163"/>
        <v>0</v>
      </c>
      <c r="DO95" s="2">
        <f t="shared" si="164"/>
        <v>0</v>
      </c>
      <c r="DP95" s="2">
        <f t="shared" si="165"/>
        <v>0</v>
      </c>
      <c r="DQ95" s="2">
        <f t="shared" si="166"/>
        <v>0</v>
      </c>
      <c r="DR95" s="2">
        <f t="shared" si="167"/>
        <v>0</v>
      </c>
      <c r="DS95" s="2">
        <f t="shared" si="168"/>
        <v>0</v>
      </c>
      <c r="DT95" s="2">
        <f t="shared" si="169"/>
        <v>0</v>
      </c>
      <c r="DU95" s="2">
        <f t="shared" si="170"/>
        <v>0</v>
      </c>
      <c r="DV95" s="2">
        <f t="shared" si="171"/>
        <v>0</v>
      </c>
      <c r="DW95" s="2">
        <f t="shared" si="172"/>
        <v>0</v>
      </c>
      <c r="DX95" s="2">
        <f t="shared" si="173"/>
        <v>0</v>
      </c>
      <c r="DY95" s="2">
        <f t="shared" si="174"/>
        <v>0</v>
      </c>
      <c r="DZ95" s="2">
        <f t="shared" si="175"/>
        <v>0</v>
      </c>
      <c r="EA95" s="2">
        <f t="shared" si="176"/>
        <v>0</v>
      </c>
      <c r="EB95" s="2">
        <f t="shared" si="177"/>
        <v>0</v>
      </c>
      <c r="EC95" s="2">
        <f t="shared" si="178"/>
        <v>0</v>
      </c>
      <c r="ED95" s="2">
        <f t="shared" si="179"/>
        <v>0</v>
      </c>
      <c r="EE95" s="2">
        <f t="shared" si="180"/>
        <v>0</v>
      </c>
      <c r="EF95" s="2">
        <f t="shared" si="181"/>
        <v>0</v>
      </c>
      <c r="EG95" s="2">
        <f t="shared" si="182"/>
        <v>0</v>
      </c>
      <c r="EH95" s="2">
        <f t="shared" si="122"/>
        <v>0</v>
      </c>
      <c r="EI95" s="2">
        <f t="shared" si="134"/>
        <v>0</v>
      </c>
      <c r="EJ95" s="2">
        <f t="shared" si="134"/>
        <v>0</v>
      </c>
      <c r="EK95" s="2">
        <f t="shared" si="134"/>
        <v>0</v>
      </c>
      <c r="EL95" s="2">
        <f t="shared" si="134"/>
        <v>0</v>
      </c>
      <c r="EM95" s="2">
        <f t="shared" si="134"/>
        <v>0</v>
      </c>
      <c r="EN95" s="2">
        <f t="shared" si="134"/>
        <v>0</v>
      </c>
      <c r="EO95" s="2">
        <f t="shared" si="134"/>
        <v>0</v>
      </c>
      <c r="EP95" s="2">
        <f t="shared" si="134"/>
        <v>0</v>
      </c>
    </row>
    <row r="96" spans="1:146" ht="15" x14ac:dyDescent="0.2">
      <c r="A96" s="305" t="s">
        <v>240</v>
      </c>
      <c r="B96" s="244">
        <f>SUMIF('BLOC PM'!$N$6:$N$221,A96,'BLOC PM'!$I$6:$I$221)</f>
        <v>0</v>
      </c>
      <c r="C96" s="245">
        <f>+COUNTIF('BLOC PM'!$N$6:$N$221,A96)</f>
        <v>0</v>
      </c>
      <c r="D96" s="246"/>
      <c r="E96" s="245">
        <f>+COUNTIF('UP PM'!$N$6:$N$4935,A96)</f>
        <v>1</v>
      </c>
      <c r="F96" s="244">
        <f>+SUMIF('UP PM'!$N$6:$N$4935,A96,'UP PM'!$G$6:$G$4935)</f>
        <v>3000</v>
      </c>
      <c r="G96" s="123"/>
      <c r="H96" s="248">
        <f>SUMIF('BLOC PM'!$N$6:$N$207,A96,'BLOC PM'!$L$6:$L$207)+SUMIF('UP PM'!$N$6:$N$118,A96,'UP PM'!$S$6:$S$118)</f>
        <v>48300.000000000007</v>
      </c>
      <c r="I96" s="119" t="e">
        <f>+SUMIF('[4]UP PM'!$I$6:$I$4874,#REF!,'[4]UP PM'!$H$6:$H$4874)</f>
        <v>#VALUE!</v>
      </c>
      <c r="L96" s="66"/>
      <c r="M96" s="9" t="str">
        <f>IF('BLOC PM'!A86&lt;&gt;"",'BLOC PM'!A86,"")</f>
        <v/>
      </c>
      <c r="N96" s="9">
        <f>IF(AND('BLOC PM'!A86&lt;&gt;"",'BLOC PM'!N86&lt;&gt;"*Non mis en vente"),1,0)</f>
        <v>0</v>
      </c>
      <c r="O96" s="9">
        <f>IF(OR('BLOC PM'!E86="CR",'BLOC PM'!E86="CE"),1,0)</f>
        <v>0</v>
      </c>
      <c r="P96" s="9">
        <f>IF(AND('BLOC PM'!N86&lt;&gt;"*RETIRE",'BLOC PM'!N86&lt;&gt;"*PAS D'OFFRE",'BLOC PM'!N86&lt;&gt;""),1,0)</f>
        <v>0</v>
      </c>
      <c r="Q96" s="10">
        <f>'BLOC PM'!I86</f>
        <v>0</v>
      </c>
      <c r="R96" s="10">
        <f t="shared" si="131"/>
        <v>0</v>
      </c>
      <c r="S96" s="10">
        <f>'BLOC PM'!L86</f>
        <v>0</v>
      </c>
      <c r="T96" s="10">
        <f t="shared" si="132"/>
        <v>0</v>
      </c>
      <c r="U96" s="10">
        <f>'BLOC PM'!O86</f>
        <v>0</v>
      </c>
      <c r="V96" s="10">
        <f t="shared" si="133"/>
        <v>0</v>
      </c>
      <c r="W96" s="10">
        <f>'BLOC PM'!B86</f>
        <v>0</v>
      </c>
      <c r="X96" s="7"/>
      <c r="Y96" s="2">
        <f>+'UP PM'!A87</f>
        <v>0</v>
      </c>
      <c r="Z96" s="2">
        <f>IF(AND('UP PM'!A87&lt;&gt;"",'UP PM'!N87&lt;&gt;"*Non mis en vente"),1,0)</f>
        <v>0</v>
      </c>
      <c r="AA96" s="2">
        <f>IF(AND('UP PM'!N87&lt;&gt;"*RETIRE",'UP PM'!N87&lt;&gt;"*PAS D'OFFRE",'UP PM'!N87&lt;&gt;""),1,0)</f>
        <v>0</v>
      </c>
      <c r="AB96" s="10">
        <f>+'UP PM'!G87</f>
        <v>0</v>
      </c>
      <c r="AC96" s="2">
        <f t="shared" si="135"/>
        <v>0</v>
      </c>
      <c r="AD96" s="2">
        <f>'UP PM'!B87</f>
        <v>0</v>
      </c>
      <c r="AE96" s="7"/>
      <c r="AF96" s="154"/>
      <c r="AG96" s="9" t="str">
        <f>IF('BLOC PM'!A86&lt;&gt;"",'BLOC PM'!A86,"")</f>
        <v/>
      </c>
      <c r="AH96" s="148">
        <f>IF(AND('BLOC PM'!$K86&gt;synthèse!AH$14,'BLOC PM'!$K86&lt;synthèse!AH$14+0.1),1,0)</f>
        <v>0</v>
      </c>
      <c r="AI96" s="148">
        <f>IF(AND('BLOC PM'!$K86&gt;synthèse!AI$14,'BLOC PM'!$K86&lt;synthèse!AI$14+0.1),1,0)</f>
        <v>0</v>
      </c>
      <c r="AJ96" s="148">
        <f>IF(AND('BLOC PM'!$K86&gt;synthèse!AJ$14,'BLOC PM'!$K86&lt;synthèse!AJ$14+0.1),1,0)</f>
        <v>0</v>
      </c>
      <c r="AK96" s="148">
        <f>IF(AND('BLOC PM'!$K86&gt;synthèse!AK$14,'BLOC PM'!$K86&lt;synthèse!AK$14+0.1),1,0)</f>
        <v>0</v>
      </c>
      <c r="AL96" s="148">
        <f>IF(AND('BLOC PM'!$K86&gt;synthèse!AL$14,'BLOC PM'!$K86&lt;synthèse!AL$14+0.1),1,0)</f>
        <v>0</v>
      </c>
      <c r="AM96" s="148">
        <f>IF(AND('BLOC PM'!$K86&gt;synthèse!AM$14,'BLOC PM'!$K86&lt;synthèse!AM$14+0.1),1,0)</f>
        <v>0</v>
      </c>
      <c r="AN96" s="148">
        <f>IF(AND('BLOC PM'!$K86&gt;synthèse!AN$14,'BLOC PM'!$K86&lt;synthèse!AN$14+0.1),1,0)</f>
        <v>0</v>
      </c>
      <c r="AO96" s="148">
        <f>IF(AND('BLOC PM'!$K86&gt;synthèse!AO$14,'BLOC PM'!$K86&lt;synthèse!AO$14+0.1),1,0)</f>
        <v>0</v>
      </c>
      <c r="AP96" s="148">
        <f>IF(AND('BLOC PM'!$K86&gt;synthèse!AP$14,'BLOC PM'!$K86&lt;synthèse!AP$14+0.1),1,0)</f>
        <v>0</v>
      </c>
      <c r="AQ96" s="148">
        <f>IF(AND('BLOC PM'!$K86&gt;synthèse!AQ$14,'BLOC PM'!$K86&lt;synthèse!AQ$14+0.1),1,0)</f>
        <v>0</v>
      </c>
      <c r="AR96" s="148">
        <f>IF(AND('BLOC PM'!$K86&gt;synthèse!AR$14,'BLOC PM'!$K86&lt;synthèse!AR$14+0.1),1,0)</f>
        <v>0</v>
      </c>
      <c r="AS96" s="148">
        <f>IF(AND('BLOC PM'!$K86&gt;synthèse!AS$14,'BLOC PM'!$K86&lt;synthèse!AS$14+0.1),1,0)</f>
        <v>0</v>
      </c>
      <c r="AT96" s="148">
        <f>IF(AND('BLOC PM'!$K86&gt;synthèse!AT$14,'BLOC PM'!$K86&lt;synthèse!AT$14+0.1),1,0)</f>
        <v>0</v>
      </c>
      <c r="AU96" s="148">
        <f>IF(AND('BLOC PM'!$K86&gt;synthèse!AU$14,'BLOC PM'!$K86&lt;synthèse!AU$14+0.1),1,0)</f>
        <v>0</v>
      </c>
      <c r="AV96" s="148">
        <f>IF(AND('BLOC PM'!$K86&gt;synthèse!AV$14,'BLOC PM'!$K86&lt;synthèse!AV$14+0.1),1,0)</f>
        <v>0</v>
      </c>
      <c r="AW96" s="148">
        <f>IF(AND('BLOC PM'!$K86&gt;synthèse!AW$14,'BLOC PM'!$K86&lt;synthèse!AW$14+0.1),1,0)</f>
        <v>0</v>
      </c>
      <c r="AX96" s="148">
        <f>IF(AND('BLOC PM'!$K86&gt;synthèse!AX$14,'BLOC PM'!$K86&lt;synthèse!AX$14+0.1),1,0)</f>
        <v>0</v>
      </c>
      <c r="AY96" s="148">
        <f>IF(AND('BLOC PM'!$K86&gt;synthèse!AY$14,'BLOC PM'!$K86&lt;synthèse!AY$14+0.1),1,0)</f>
        <v>0</v>
      </c>
      <c r="AZ96" s="148">
        <f>IF(AND('BLOC PM'!$K86&gt;synthèse!AZ$14,'BLOC PM'!$K86&lt;synthèse!AZ$14+0.1),1,0)</f>
        <v>0</v>
      </c>
      <c r="BA96" s="148">
        <f>IF(AND('BLOC PM'!$K86&gt;synthèse!BA$14,'BLOC PM'!$K86&lt;synthèse!BA$14+0.1),1,0)</f>
        <v>0</v>
      </c>
      <c r="BB96" s="148">
        <f>IF(AND('BLOC PM'!$K86&gt;synthèse!BB$14,'BLOC PM'!$K86&lt;synthèse!BB$14+0.1),1,0)</f>
        <v>0</v>
      </c>
      <c r="BC96" s="148">
        <f>IF(AND('BLOC PM'!$K86&gt;synthèse!BC$14,'BLOC PM'!$K86&lt;synthèse!BC$14+0.1),1,0)</f>
        <v>0</v>
      </c>
      <c r="BD96" s="148">
        <f>IF(AND('BLOC PM'!$K86&gt;synthèse!BD$14,'BLOC PM'!$K86&lt;synthèse!BD$14+0.1),1,0)</f>
        <v>0</v>
      </c>
      <c r="BE96" s="148">
        <f>IF(AND('BLOC PM'!$K86&gt;synthèse!BE$14,'BLOC PM'!$K86&lt;synthèse!BE$14+0.1),1,0)</f>
        <v>0</v>
      </c>
      <c r="BF96" s="148">
        <f>IF(AND('BLOC PM'!$K86&gt;synthèse!BF$14,'BLOC PM'!$K86&lt;synthèse!BF$14+0.1),1,0)</f>
        <v>0</v>
      </c>
      <c r="BG96" s="148">
        <f>IF(AND('BLOC PM'!$K86&gt;synthèse!BG$14,'BLOC PM'!$K86&lt;synthèse!BG$14+0.1),1,0)</f>
        <v>0</v>
      </c>
      <c r="BH96" s="148">
        <f>IF(AND('BLOC PM'!$K86&gt;synthèse!BH$14,'BLOC PM'!$K86&lt;synthèse!BH$14+0.1),1,0)</f>
        <v>0</v>
      </c>
      <c r="BI96" s="148">
        <f>IF(AND('BLOC PM'!$K86&gt;synthèse!BI$14,'BLOC PM'!$K86&lt;synthèse!BI$14+0.1),1,0)</f>
        <v>0</v>
      </c>
      <c r="BJ96" s="148">
        <f>IF(AND('BLOC PM'!$K86&gt;synthèse!BJ$14,'BLOC PM'!$K86&lt;synthèse!BJ$14+0.1),1,0)</f>
        <v>0</v>
      </c>
      <c r="BK96" s="148">
        <f>IF(AND('BLOC PM'!$K86&gt;synthèse!BK$14,'BLOC PM'!$K86&lt;synthèse!BK$14+0.1),1,0)</f>
        <v>0</v>
      </c>
      <c r="BL96" s="148">
        <f>IF(AND('BLOC PM'!$K86&gt;synthèse!BL$14,'BLOC PM'!$K86&lt;synthèse!BL$14+0.1),1,0)</f>
        <v>0</v>
      </c>
      <c r="BM96" s="148">
        <f>IF(AND('BLOC PM'!$K86&gt;synthèse!BM$14,'BLOC PM'!$K86&lt;synthèse!BM$14+0.1),1,0)</f>
        <v>0</v>
      </c>
      <c r="BN96" s="148">
        <f>IF(AND('BLOC PM'!$K86&gt;synthèse!BN$14,'BLOC PM'!$K86&lt;synthèse!BN$14+0.1),1,0)</f>
        <v>0</v>
      </c>
      <c r="BO96" s="148">
        <f>IF(AND('BLOC PM'!$K86&gt;synthèse!BO$14,'BLOC PM'!$K86&lt;synthèse!BO$14+0.1),1,0)</f>
        <v>0</v>
      </c>
      <c r="BP96" s="148">
        <f>IF(AND('BLOC PM'!$K86&gt;synthèse!BP$14,'BLOC PM'!$K86&lt;synthèse!BP$14+0.1),1,0)</f>
        <v>0</v>
      </c>
      <c r="BQ96" s="148">
        <f>IF(AND('BLOC PM'!$K86&gt;synthèse!BQ$14,'BLOC PM'!$K86&lt;synthèse!BQ$14+0.1),1,0)</f>
        <v>0</v>
      </c>
      <c r="BR96" s="148">
        <f>IF(AND('BLOC PM'!$K86&gt;synthèse!BR$14,'BLOC PM'!$K86&lt;synthèse!BR$14+0.1),1,0)</f>
        <v>0</v>
      </c>
      <c r="BS96" s="148">
        <f>IF(AND('BLOC PM'!$K86&gt;synthèse!BS$14,'BLOC PM'!$K86&lt;synthèse!BS$14+0.1),1,0)</f>
        <v>0</v>
      </c>
      <c r="BT96" s="148">
        <f>IF(AND('BLOC PM'!$K86&gt;synthèse!BT$14,'BLOC PM'!$K86&lt;synthèse!BT$14+0.1),1,0)</f>
        <v>0</v>
      </c>
      <c r="BU96" s="148">
        <f>IF(AND('BLOC PM'!$K86&gt;synthèse!BU$14,'BLOC PM'!$K86&lt;synthèse!BU$14+0.1),1,0)</f>
        <v>0</v>
      </c>
      <c r="BV96" s="148">
        <f>IF(AND('BLOC PM'!$K86&gt;synthèse!BV$14,'BLOC PM'!$K86&lt;synthèse!BV$14+0.1),1,0)</f>
        <v>0</v>
      </c>
      <c r="BW96" s="148">
        <f>IF(AND('BLOC PM'!$K86&gt;synthèse!BW$14,'BLOC PM'!$K86&lt;synthèse!BW$14+0.1),1,0)</f>
        <v>0</v>
      </c>
      <c r="BX96" s="148">
        <f>IF(AND('BLOC PM'!$K86&gt;synthèse!BX$14,'BLOC PM'!$K86&lt;synthèse!BX$14+0.1),1,0)</f>
        <v>0</v>
      </c>
      <c r="BY96" s="148">
        <f>IF(AND('BLOC PM'!$K86&gt;synthèse!BY$14,'BLOC PM'!$K86&lt;synthèse!BY$14+0.1),1,0)</f>
        <v>0</v>
      </c>
      <c r="BZ96" s="148">
        <f>IF(AND('BLOC PM'!$K86&gt;synthèse!BZ$14,'BLOC PM'!$K86&lt;synthèse!BZ$14+0.1),1,0)</f>
        <v>0</v>
      </c>
      <c r="CA96" s="148">
        <f>IF(AND('BLOC PM'!$K86&gt;synthèse!CA$14,'BLOC PM'!$K86&lt;synthèse!CA$14+0.1),1,0)</f>
        <v>0</v>
      </c>
      <c r="CB96" s="148">
        <f>IF(AND('BLOC PM'!$K86&gt;synthèse!CB$14,'BLOC PM'!$K86&lt;synthèse!CB$14+0.1),1,0)</f>
        <v>0</v>
      </c>
      <c r="CC96" s="148">
        <f>IF(AND('BLOC PM'!$K86&gt;synthèse!CC$14,'BLOC PM'!$K86&lt;synthèse!CC$14+0.1),1,0)</f>
        <v>0</v>
      </c>
      <c r="CD96" s="148">
        <f>IF(AND('BLOC PM'!$K86&gt;synthèse!CD$14,'BLOC PM'!$K86&lt;synthèse!CD$14+0.1),1,0)</f>
        <v>0</v>
      </c>
      <c r="CE96" s="148">
        <f>IF(AND('BLOC PM'!$K86&gt;synthèse!CE$14,'BLOC PM'!$K86&lt;synthèse!CE$14+0.1),1,0)</f>
        <v>0</v>
      </c>
      <c r="CF96" s="148">
        <f>IF(AND('BLOC PM'!$K86&gt;synthèse!CF$14,'BLOC PM'!$K86&lt;synthèse!CF$14+0.1),1,0)</f>
        <v>0</v>
      </c>
      <c r="CG96" s="148">
        <f>IF(AND('BLOC PM'!$K86&gt;synthèse!CG$14,'BLOC PM'!$K86&lt;synthèse!CG$14+0.1),1,0)</f>
        <v>0</v>
      </c>
      <c r="CH96" s="148">
        <f>IF(AND('BLOC PM'!$K86&gt;synthèse!CH$14,'BLOC PM'!$K86&lt;synthèse!CH$14+0.1),1,0)</f>
        <v>0</v>
      </c>
      <c r="CI96" s="148">
        <f>IF(AND('BLOC PM'!$K86&gt;synthèse!CI$14,'BLOC PM'!$K86&lt;synthèse!CI$14+0.1),1,0)</f>
        <v>0</v>
      </c>
      <c r="CJ96" s="148">
        <f>IF(AND('BLOC PM'!$K86&gt;synthèse!CJ$14,'BLOC PM'!$K86&lt;synthèse!CJ$14+0.1),1,0)</f>
        <v>0</v>
      </c>
      <c r="CK96" s="148">
        <f>IF(AND('BLOC PM'!$K86&gt;synthèse!CK$14,'BLOC PM'!$K86&lt;synthèse!CK$14+0.1),1,0)</f>
        <v>0</v>
      </c>
      <c r="CM96" s="2">
        <f t="shared" si="136"/>
        <v>0</v>
      </c>
      <c r="CN96" s="2">
        <f t="shared" si="137"/>
        <v>0</v>
      </c>
      <c r="CO96" s="2">
        <f t="shared" si="138"/>
        <v>0</v>
      </c>
      <c r="CP96" s="2">
        <f t="shared" si="139"/>
        <v>0</v>
      </c>
      <c r="CQ96" s="2">
        <f t="shared" si="140"/>
        <v>0</v>
      </c>
      <c r="CR96" s="2">
        <f t="shared" si="141"/>
        <v>0</v>
      </c>
      <c r="CS96" s="2">
        <f t="shared" si="142"/>
        <v>0</v>
      </c>
      <c r="CT96" s="2">
        <f t="shared" si="143"/>
        <v>0</v>
      </c>
      <c r="CU96" s="2">
        <f t="shared" si="144"/>
        <v>0</v>
      </c>
      <c r="CV96" s="2">
        <f t="shared" si="145"/>
        <v>0</v>
      </c>
      <c r="CW96" s="2">
        <f t="shared" si="146"/>
        <v>0</v>
      </c>
      <c r="CX96" s="2">
        <f t="shared" si="147"/>
        <v>0</v>
      </c>
      <c r="CY96" s="2">
        <f t="shared" si="148"/>
        <v>0</v>
      </c>
      <c r="CZ96" s="2">
        <f t="shared" si="149"/>
        <v>0</v>
      </c>
      <c r="DA96" s="2">
        <f t="shared" si="150"/>
        <v>0</v>
      </c>
      <c r="DB96" s="2">
        <f t="shared" si="151"/>
        <v>0</v>
      </c>
      <c r="DC96" s="2">
        <f t="shared" si="152"/>
        <v>0</v>
      </c>
      <c r="DD96" s="2">
        <f t="shared" si="153"/>
        <v>0</v>
      </c>
      <c r="DE96" s="2">
        <f t="shared" si="154"/>
        <v>0</v>
      </c>
      <c r="DF96" s="2">
        <f t="shared" si="155"/>
        <v>0</v>
      </c>
      <c r="DG96" s="2">
        <f t="shared" si="156"/>
        <v>0</v>
      </c>
      <c r="DH96" s="2">
        <f t="shared" si="157"/>
        <v>0</v>
      </c>
      <c r="DI96" s="2">
        <f t="shared" si="158"/>
        <v>0</v>
      </c>
      <c r="DJ96" s="2">
        <f t="shared" si="159"/>
        <v>0</v>
      </c>
      <c r="DK96" s="2">
        <f t="shared" si="160"/>
        <v>0</v>
      </c>
      <c r="DL96" s="2">
        <f t="shared" si="161"/>
        <v>0</v>
      </c>
      <c r="DM96" s="2">
        <f t="shared" si="162"/>
        <v>0</v>
      </c>
      <c r="DN96" s="2">
        <f t="shared" si="163"/>
        <v>0</v>
      </c>
      <c r="DO96" s="2">
        <f t="shared" si="164"/>
        <v>0</v>
      </c>
      <c r="DP96" s="2">
        <f t="shared" si="165"/>
        <v>0</v>
      </c>
      <c r="DQ96" s="2">
        <f t="shared" si="166"/>
        <v>0</v>
      </c>
      <c r="DR96" s="2">
        <f t="shared" si="167"/>
        <v>0</v>
      </c>
      <c r="DS96" s="2">
        <f t="shared" si="168"/>
        <v>0</v>
      </c>
      <c r="DT96" s="2">
        <f t="shared" si="169"/>
        <v>0</v>
      </c>
      <c r="DU96" s="2">
        <f t="shared" si="170"/>
        <v>0</v>
      </c>
      <c r="DV96" s="2">
        <f t="shared" si="171"/>
        <v>0</v>
      </c>
      <c r="DW96" s="2">
        <f t="shared" si="172"/>
        <v>0</v>
      </c>
      <c r="DX96" s="2">
        <f t="shared" si="173"/>
        <v>0</v>
      </c>
      <c r="DY96" s="2">
        <f t="shared" si="174"/>
        <v>0</v>
      </c>
      <c r="DZ96" s="2">
        <f t="shared" si="175"/>
        <v>0</v>
      </c>
      <c r="EA96" s="2">
        <f t="shared" si="176"/>
        <v>0</v>
      </c>
      <c r="EB96" s="2">
        <f t="shared" si="177"/>
        <v>0</v>
      </c>
      <c r="EC96" s="2">
        <f t="shared" si="178"/>
        <v>0</v>
      </c>
      <c r="ED96" s="2">
        <f t="shared" si="179"/>
        <v>0</v>
      </c>
      <c r="EE96" s="2">
        <f t="shared" si="180"/>
        <v>0</v>
      </c>
      <c r="EF96" s="2">
        <f t="shared" si="181"/>
        <v>0</v>
      </c>
      <c r="EG96" s="2">
        <f t="shared" si="182"/>
        <v>0</v>
      </c>
      <c r="EH96" s="2">
        <f t="shared" si="122"/>
        <v>0</v>
      </c>
      <c r="EI96" s="2">
        <f t="shared" si="134"/>
        <v>0</v>
      </c>
      <c r="EJ96" s="2">
        <f t="shared" si="134"/>
        <v>0</v>
      </c>
      <c r="EK96" s="2">
        <f t="shared" si="134"/>
        <v>0</v>
      </c>
      <c r="EL96" s="2">
        <f t="shared" si="134"/>
        <v>0</v>
      </c>
      <c r="EM96" s="2">
        <f t="shared" si="134"/>
        <v>0</v>
      </c>
      <c r="EN96" s="2">
        <f t="shared" si="134"/>
        <v>0</v>
      </c>
      <c r="EO96" s="2">
        <f t="shared" si="134"/>
        <v>0</v>
      </c>
      <c r="EP96" s="2">
        <f t="shared" si="134"/>
        <v>0</v>
      </c>
    </row>
    <row r="97" spans="1:146" ht="15" x14ac:dyDescent="0.2">
      <c r="A97" s="305" t="s">
        <v>210</v>
      </c>
      <c r="B97" s="244"/>
      <c r="C97" s="245"/>
      <c r="D97" s="246"/>
      <c r="E97" s="245"/>
      <c r="F97" s="244">
        <f>+SUMIF('UP PM'!$N$6:$N$4935,A97,'UP PM'!$G$6:$G$4935)</f>
        <v>2220</v>
      </c>
      <c r="G97" s="123"/>
      <c r="H97" s="248">
        <f>SUMIF('BLOC PM'!$N$6:$N$207,A97,'BLOC PM'!$L$6:$L$207)+SUMIF('UP PM'!$N$6:$N$118,A97,'UP PM'!$S$6:$S$118)</f>
        <v>43758.8</v>
      </c>
      <c r="I97" s="119" t="e">
        <f>+SUMIF('[4]UP PM'!$I$6:$I$4874,#REF!,'[4]UP PM'!$H$6:$H$4874)</f>
        <v>#VALUE!</v>
      </c>
      <c r="L97" s="66"/>
      <c r="M97" s="9" t="str">
        <f>IF('BLOC PM'!A87&lt;&gt;"",'BLOC PM'!A87,"")</f>
        <v/>
      </c>
      <c r="N97" s="9">
        <f>IF(AND('BLOC PM'!A87&lt;&gt;"",'BLOC PM'!N87&lt;&gt;"*Non mis en vente"),1,0)</f>
        <v>0</v>
      </c>
      <c r="O97" s="9">
        <f>IF(OR('BLOC PM'!E87="CR",'BLOC PM'!E87="CE"),1,0)</f>
        <v>0</v>
      </c>
      <c r="P97" s="9">
        <f>IF(AND('BLOC PM'!N87&lt;&gt;"*RETIRE",'BLOC PM'!N87&lt;&gt;"*PAS D'OFFRE",'BLOC PM'!N87&lt;&gt;""),1,0)</f>
        <v>0</v>
      </c>
      <c r="Q97" s="10">
        <f>'BLOC PM'!I87</f>
        <v>0</v>
      </c>
      <c r="R97" s="10">
        <f t="shared" si="131"/>
        <v>0</v>
      </c>
      <c r="S97" s="10">
        <f>'BLOC PM'!L87</f>
        <v>0</v>
      </c>
      <c r="T97" s="10">
        <f t="shared" si="132"/>
        <v>0</v>
      </c>
      <c r="U97" s="10">
        <f>'BLOC PM'!O87</f>
        <v>0</v>
      </c>
      <c r="V97" s="10">
        <f t="shared" si="133"/>
        <v>0</v>
      </c>
      <c r="W97" s="10">
        <f>'BLOC PM'!B87</f>
        <v>0</v>
      </c>
      <c r="X97" s="7"/>
      <c r="Y97" s="2">
        <f>+'UP PM'!A88</f>
        <v>0</v>
      </c>
      <c r="Z97" s="2">
        <f>IF(AND('UP PM'!A88&lt;&gt;"",'UP PM'!N88&lt;&gt;"*Non mis en vente"),1,0)</f>
        <v>0</v>
      </c>
      <c r="AA97" s="2">
        <f>IF(AND('UP PM'!N88&lt;&gt;"*RETIRE",'UP PM'!N88&lt;&gt;"*PAS D'OFFRE",'UP PM'!N88&lt;&gt;""),1,0)</f>
        <v>0</v>
      </c>
      <c r="AB97" s="10">
        <f>+'UP PM'!G88</f>
        <v>0</v>
      </c>
      <c r="AC97" s="2">
        <f t="shared" si="135"/>
        <v>0</v>
      </c>
      <c r="AD97" s="2">
        <f>'UP PM'!B88</f>
        <v>0</v>
      </c>
      <c r="AE97" s="7"/>
      <c r="AF97" s="154"/>
      <c r="AG97" s="9" t="str">
        <f>IF('BLOC PM'!A87&lt;&gt;"",'BLOC PM'!A87,"")</f>
        <v/>
      </c>
      <c r="AH97" s="148">
        <f>IF(AND('BLOC PM'!$K87&gt;synthèse!AH$14,'BLOC PM'!$K87&lt;synthèse!AH$14+0.1),1,0)</f>
        <v>0</v>
      </c>
      <c r="AI97" s="148">
        <f>IF(AND('BLOC PM'!$K87&gt;synthèse!AI$14,'BLOC PM'!$K87&lt;synthèse!AI$14+0.1),1,0)</f>
        <v>0</v>
      </c>
      <c r="AJ97" s="148">
        <f>IF(AND('BLOC PM'!$K87&gt;synthèse!AJ$14,'BLOC PM'!$K87&lt;synthèse!AJ$14+0.1),1,0)</f>
        <v>0</v>
      </c>
      <c r="AK97" s="148">
        <f>IF(AND('BLOC PM'!$K87&gt;synthèse!AK$14,'BLOC PM'!$K87&lt;synthèse!AK$14+0.1),1,0)</f>
        <v>0</v>
      </c>
      <c r="AL97" s="148">
        <f>IF(AND('BLOC PM'!$K87&gt;synthèse!AL$14,'BLOC PM'!$K87&lt;synthèse!AL$14+0.1),1,0)</f>
        <v>0</v>
      </c>
      <c r="AM97" s="148">
        <f>IF(AND('BLOC PM'!$K87&gt;synthèse!AM$14,'BLOC PM'!$K87&lt;synthèse!AM$14+0.1),1,0)</f>
        <v>0</v>
      </c>
      <c r="AN97" s="148">
        <f>IF(AND('BLOC PM'!$K87&gt;synthèse!AN$14,'BLOC PM'!$K87&lt;synthèse!AN$14+0.1),1,0)</f>
        <v>0</v>
      </c>
      <c r="AO97" s="148">
        <f>IF(AND('BLOC PM'!$K87&gt;synthèse!AO$14,'BLOC PM'!$K87&lt;synthèse!AO$14+0.1),1,0)</f>
        <v>0</v>
      </c>
      <c r="AP97" s="148">
        <f>IF(AND('BLOC PM'!$K87&gt;synthèse!AP$14,'BLOC PM'!$K87&lt;synthèse!AP$14+0.1),1,0)</f>
        <v>0</v>
      </c>
      <c r="AQ97" s="148">
        <f>IF(AND('BLOC PM'!$K87&gt;synthèse!AQ$14,'BLOC PM'!$K87&lt;synthèse!AQ$14+0.1),1,0)</f>
        <v>0</v>
      </c>
      <c r="AR97" s="148">
        <f>IF(AND('BLOC PM'!$K87&gt;synthèse!AR$14,'BLOC PM'!$K87&lt;synthèse!AR$14+0.1),1,0)</f>
        <v>0</v>
      </c>
      <c r="AS97" s="148">
        <f>IF(AND('BLOC PM'!$K87&gt;synthèse!AS$14,'BLOC PM'!$K87&lt;synthèse!AS$14+0.1),1,0)</f>
        <v>0</v>
      </c>
      <c r="AT97" s="148">
        <f>IF(AND('BLOC PM'!$K87&gt;synthèse!AT$14,'BLOC PM'!$K87&lt;synthèse!AT$14+0.1),1,0)</f>
        <v>0</v>
      </c>
      <c r="AU97" s="148">
        <f>IF(AND('BLOC PM'!$K87&gt;synthèse!AU$14,'BLOC PM'!$K87&lt;synthèse!AU$14+0.1),1,0)</f>
        <v>0</v>
      </c>
      <c r="AV97" s="148">
        <f>IF(AND('BLOC PM'!$K87&gt;synthèse!AV$14,'BLOC PM'!$K87&lt;synthèse!AV$14+0.1),1,0)</f>
        <v>0</v>
      </c>
      <c r="AW97" s="148">
        <f>IF(AND('BLOC PM'!$K87&gt;synthèse!AW$14,'BLOC PM'!$K87&lt;synthèse!AW$14+0.1),1,0)</f>
        <v>0</v>
      </c>
      <c r="AX97" s="148">
        <f>IF(AND('BLOC PM'!$K87&gt;synthèse!AX$14,'BLOC PM'!$K87&lt;synthèse!AX$14+0.1),1,0)</f>
        <v>0</v>
      </c>
      <c r="AY97" s="148">
        <f>IF(AND('BLOC PM'!$K87&gt;synthèse!AY$14,'BLOC PM'!$K87&lt;synthèse!AY$14+0.1),1,0)</f>
        <v>0</v>
      </c>
      <c r="AZ97" s="148">
        <f>IF(AND('BLOC PM'!$K87&gt;synthèse!AZ$14,'BLOC PM'!$K87&lt;synthèse!AZ$14+0.1),1,0)</f>
        <v>0</v>
      </c>
      <c r="BA97" s="148">
        <f>IF(AND('BLOC PM'!$K87&gt;synthèse!BA$14,'BLOC PM'!$K87&lt;synthèse!BA$14+0.1),1,0)</f>
        <v>0</v>
      </c>
      <c r="BB97" s="148">
        <f>IF(AND('BLOC PM'!$K87&gt;synthèse!BB$14,'BLOC PM'!$K87&lt;synthèse!BB$14+0.1),1,0)</f>
        <v>0</v>
      </c>
      <c r="BC97" s="148">
        <f>IF(AND('BLOC PM'!$K87&gt;synthèse!BC$14,'BLOC PM'!$K87&lt;synthèse!BC$14+0.1),1,0)</f>
        <v>0</v>
      </c>
      <c r="BD97" s="148">
        <f>IF(AND('BLOC PM'!$K87&gt;synthèse!BD$14,'BLOC PM'!$K87&lt;synthèse!BD$14+0.1),1,0)</f>
        <v>0</v>
      </c>
      <c r="BE97" s="148">
        <f>IF(AND('BLOC PM'!$K87&gt;synthèse!BE$14,'BLOC PM'!$K87&lt;synthèse!BE$14+0.1),1,0)</f>
        <v>0</v>
      </c>
      <c r="BF97" s="148">
        <f>IF(AND('BLOC PM'!$K87&gt;synthèse!BF$14,'BLOC PM'!$K87&lt;synthèse!BF$14+0.1),1,0)</f>
        <v>0</v>
      </c>
      <c r="BG97" s="148">
        <f>IF(AND('BLOC PM'!$K87&gt;synthèse!BG$14,'BLOC PM'!$K87&lt;synthèse!BG$14+0.1),1,0)</f>
        <v>0</v>
      </c>
      <c r="BH97" s="148">
        <f>IF(AND('BLOC PM'!$K87&gt;synthèse!BH$14,'BLOC PM'!$K87&lt;synthèse!BH$14+0.1),1,0)</f>
        <v>0</v>
      </c>
      <c r="BI97" s="148">
        <f>IF(AND('BLOC PM'!$K87&gt;synthèse!BI$14,'BLOC PM'!$K87&lt;synthèse!BI$14+0.1),1,0)</f>
        <v>0</v>
      </c>
      <c r="BJ97" s="148">
        <f>IF(AND('BLOC PM'!$K87&gt;synthèse!BJ$14,'BLOC PM'!$K87&lt;synthèse!BJ$14+0.1),1,0)</f>
        <v>0</v>
      </c>
      <c r="BK97" s="148">
        <f>IF(AND('BLOC PM'!$K87&gt;synthèse!BK$14,'BLOC PM'!$K87&lt;synthèse!BK$14+0.1),1,0)</f>
        <v>0</v>
      </c>
      <c r="BL97" s="148">
        <f>IF(AND('BLOC PM'!$K87&gt;synthèse!BL$14,'BLOC PM'!$K87&lt;synthèse!BL$14+0.1),1,0)</f>
        <v>0</v>
      </c>
      <c r="BM97" s="148">
        <f>IF(AND('BLOC PM'!$K87&gt;synthèse!BM$14,'BLOC PM'!$K87&lt;synthèse!BM$14+0.1),1,0)</f>
        <v>0</v>
      </c>
      <c r="BN97" s="148">
        <f>IF(AND('BLOC PM'!$K87&gt;synthèse!BN$14,'BLOC PM'!$K87&lt;synthèse!BN$14+0.1),1,0)</f>
        <v>0</v>
      </c>
      <c r="BO97" s="148">
        <f>IF(AND('BLOC PM'!$K87&gt;synthèse!BO$14,'BLOC PM'!$K87&lt;synthèse!BO$14+0.1),1,0)</f>
        <v>0</v>
      </c>
      <c r="BP97" s="148">
        <f>IF(AND('BLOC PM'!$K87&gt;synthèse!BP$14,'BLOC PM'!$K87&lt;synthèse!BP$14+0.1),1,0)</f>
        <v>0</v>
      </c>
      <c r="BQ97" s="148">
        <f>IF(AND('BLOC PM'!$K87&gt;synthèse!BQ$14,'BLOC PM'!$K87&lt;synthèse!BQ$14+0.1),1,0)</f>
        <v>0</v>
      </c>
      <c r="BR97" s="148">
        <f>IF(AND('BLOC PM'!$K87&gt;synthèse!BR$14,'BLOC PM'!$K87&lt;synthèse!BR$14+0.1),1,0)</f>
        <v>0</v>
      </c>
      <c r="BS97" s="148">
        <f>IF(AND('BLOC PM'!$K87&gt;synthèse!BS$14,'BLOC PM'!$K87&lt;synthèse!BS$14+0.1),1,0)</f>
        <v>0</v>
      </c>
      <c r="BT97" s="148">
        <f>IF(AND('BLOC PM'!$K87&gt;synthèse!BT$14,'BLOC PM'!$K87&lt;synthèse!BT$14+0.1),1,0)</f>
        <v>0</v>
      </c>
      <c r="BU97" s="148">
        <f>IF(AND('BLOC PM'!$K87&gt;synthèse!BU$14,'BLOC PM'!$K87&lt;synthèse!BU$14+0.1),1,0)</f>
        <v>0</v>
      </c>
      <c r="BV97" s="148">
        <f>IF(AND('BLOC PM'!$K87&gt;synthèse!BV$14,'BLOC PM'!$K87&lt;synthèse!BV$14+0.1),1,0)</f>
        <v>0</v>
      </c>
      <c r="BW97" s="148">
        <f>IF(AND('BLOC PM'!$K87&gt;synthèse!BW$14,'BLOC PM'!$K87&lt;synthèse!BW$14+0.1),1,0)</f>
        <v>0</v>
      </c>
      <c r="BX97" s="148">
        <f>IF(AND('BLOC PM'!$K87&gt;synthèse!BX$14,'BLOC PM'!$K87&lt;synthèse!BX$14+0.1),1,0)</f>
        <v>0</v>
      </c>
      <c r="BY97" s="148">
        <f>IF(AND('BLOC PM'!$K87&gt;synthèse!BY$14,'BLOC PM'!$K87&lt;synthèse!BY$14+0.1),1,0)</f>
        <v>0</v>
      </c>
      <c r="BZ97" s="148">
        <f>IF(AND('BLOC PM'!$K87&gt;synthèse!BZ$14,'BLOC PM'!$K87&lt;synthèse!BZ$14+0.1),1,0)</f>
        <v>0</v>
      </c>
      <c r="CA97" s="148">
        <f>IF(AND('BLOC PM'!$K87&gt;synthèse!CA$14,'BLOC PM'!$K87&lt;synthèse!CA$14+0.1),1,0)</f>
        <v>0</v>
      </c>
      <c r="CB97" s="148">
        <f>IF(AND('BLOC PM'!$K87&gt;synthèse!CB$14,'BLOC PM'!$K87&lt;synthèse!CB$14+0.1),1,0)</f>
        <v>0</v>
      </c>
      <c r="CC97" s="148">
        <f>IF(AND('BLOC PM'!$K87&gt;synthèse!CC$14,'BLOC PM'!$K87&lt;synthèse!CC$14+0.1),1,0)</f>
        <v>0</v>
      </c>
      <c r="CD97" s="148">
        <f>IF(AND('BLOC PM'!$K87&gt;synthèse!CD$14,'BLOC PM'!$K87&lt;synthèse!CD$14+0.1),1,0)</f>
        <v>0</v>
      </c>
      <c r="CE97" s="148">
        <f>IF(AND('BLOC PM'!$K87&gt;synthèse!CE$14,'BLOC PM'!$K87&lt;synthèse!CE$14+0.1),1,0)</f>
        <v>0</v>
      </c>
      <c r="CF97" s="148">
        <f>IF(AND('BLOC PM'!$K87&gt;synthèse!CF$14,'BLOC PM'!$K87&lt;synthèse!CF$14+0.1),1,0)</f>
        <v>0</v>
      </c>
      <c r="CG97" s="148">
        <f>IF(AND('BLOC PM'!$K87&gt;synthèse!CG$14,'BLOC PM'!$K87&lt;synthèse!CG$14+0.1),1,0)</f>
        <v>0</v>
      </c>
      <c r="CH97" s="148">
        <f>IF(AND('BLOC PM'!$K87&gt;synthèse!CH$14,'BLOC PM'!$K87&lt;synthèse!CH$14+0.1),1,0)</f>
        <v>0</v>
      </c>
      <c r="CI97" s="148">
        <f>IF(AND('BLOC PM'!$K87&gt;synthèse!CI$14,'BLOC PM'!$K87&lt;synthèse!CI$14+0.1),1,0)</f>
        <v>0</v>
      </c>
      <c r="CJ97" s="148">
        <f>IF(AND('BLOC PM'!$K87&gt;synthèse!CJ$14,'BLOC PM'!$K87&lt;synthèse!CJ$14+0.1),1,0)</f>
        <v>0</v>
      </c>
      <c r="CK97" s="148">
        <f>IF(AND('BLOC PM'!$K87&gt;synthèse!CK$14,'BLOC PM'!$K87&lt;synthèse!CK$14+0.1),1,0)</f>
        <v>0</v>
      </c>
      <c r="CM97" s="2">
        <f t="shared" si="136"/>
        <v>0</v>
      </c>
      <c r="CN97" s="2">
        <f t="shared" si="137"/>
        <v>0</v>
      </c>
      <c r="CO97" s="2">
        <f t="shared" si="138"/>
        <v>0</v>
      </c>
      <c r="CP97" s="2">
        <f t="shared" si="139"/>
        <v>0</v>
      </c>
      <c r="CQ97" s="2">
        <f t="shared" si="140"/>
        <v>0</v>
      </c>
      <c r="CR97" s="2">
        <f t="shared" si="141"/>
        <v>0</v>
      </c>
      <c r="CS97" s="2">
        <f t="shared" si="142"/>
        <v>0</v>
      </c>
      <c r="CT97" s="2">
        <f t="shared" si="143"/>
        <v>0</v>
      </c>
      <c r="CU97" s="2">
        <f t="shared" si="144"/>
        <v>0</v>
      </c>
      <c r="CV97" s="2">
        <f t="shared" si="145"/>
        <v>0</v>
      </c>
      <c r="CW97" s="2">
        <f t="shared" si="146"/>
        <v>0</v>
      </c>
      <c r="CX97" s="2">
        <f t="shared" si="147"/>
        <v>0</v>
      </c>
      <c r="CY97" s="2">
        <f t="shared" si="148"/>
        <v>0</v>
      </c>
      <c r="CZ97" s="2">
        <f t="shared" si="149"/>
        <v>0</v>
      </c>
      <c r="DA97" s="2">
        <f t="shared" si="150"/>
        <v>0</v>
      </c>
      <c r="DB97" s="2">
        <f t="shared" si="151"/>
        <v>0</v>
      </c>
      <c r="DC97" s="2">
        <f t="shared" si="152"/>
        <v>0</v>
      </c>
      <c r="DD97" s="2">
        <f t="shared" si="153"/>
        <v>0</v>
      </c>
      <c r="DE97" s="2">
        <f t="shared" si="154"/>
        <v>0</v>
      </c>
      <c r="DF97" s="2">
        <f t="shared" si="155"/>
        <v>0</v>
      </c>
      <c r="DG97" s="2">
        <f t="shared" si="156"/>
        <v>0</v>
      </c>
      <c r="DH97" s="2">
        <f t="shared" si="157"/>
        <v>0</v>
      </c>
      <c r="DI97" s="2">
        <f t="shared" si="158"/>
        <v>0</v>
      </c>
      <c r="DJ97" s="2">
        <f t="shared" si="159"/>
        <v>0</v>
      </c>
      <c r="DK97" s="2">
        <f t="shared" si="160"/>
        <v>0</v>
      </c>
      <c r="DL97" s="2">
        <f t="shared" si="161"/>
        <v>0</v>
      </c>
      <c r="DM97" s="2">
        <f t="shared" si="162"/>
        <v>0</v>
      </c>
      <c r="DN97" s="2">
        <f t="shared" si="163"/>
        <v>0</v>
      </c>
      <c r="DO97" s="2">
        <f t="shared" si="164"/>
        <v>0</v>
      </c>
      <c r="DP97" s="2">
        <f t="shared" si="165"/>
        <v>0</v>
      </c>
      <c r="DQ97" s="2">
        <f t="shared" si="166"/>
        <v>0</v>
      </c>
      <c r="DR97" s="2">
        <f t="shared" si="167"/>
        <v>0</v>
      </c>
      <c r="DS97" s="2">
        <f t="shared" si="168"/>
        <v>0</v>
      </c>
      <c r="DT97" s="2">
        <f t="shared" si="169"/>
        <v>0</v>
      </c>
      <c r="DU97" s="2">
        <f t="shared" si="170"/>
        <v>0</v>
      </c>
      <c r="DV97" s="2">
        <f t="shared" si="171"/>
        <v>0</v>
      </c>
      <c r="DW97" s="2">
        <f t="shared" si="172"/>
        <v>0</v>
      </c>
      <c r="DX97" s="2">
        <f t="shared" si="173"/>
        <v>0</v>
      </c>
      <c r="DY97" s="2">
        <f t="shared" si="174"/>
        <v>0</v>
      </c>
      <c r="DZ97" s="2">
        <f t="shared" si="175"/>
        <v>0</v>
      </c>
      <c r="EA97" s="2">
        <f t="shared" si="176"/>
        <v>0</v>
      </c>
      <c r="EB97" s="2">
        <f t="shared" si="177"/>
        <v>0</v>
      </c>
      <c r="EC97" s="2">
        <f t="shared" si="178"/>
        <v>0</v>
      </c>
      <c r="ED97" s="2">
        <f t="shared" si="179"/>
        <v>0</v>
      </c>
      <c r="EE97" s="2">
        <f t="shared" si="180"/>
        <v>0</v>
      </c>
      <c r="EF97" s="2">
        <f t="shared" si="181"/>
        <v>0</v>
      </c>
      <c r="EG97" s="2">
        <f t="shared" si="182"/>
        <v>0</v>
      </c>
      <c r="EH97" s="2">
        <f t="shared" si="122"/>
        <v>0</v>
      </c>
      <c r="EI97" s="2">
        <f t="shared" si="134"/>
        <v>0</v>
      </c>
      <c r="EJ97" s="2">
        <f t="shared" si="134"/>
        <v>0</v>
      </c>
      <c r="EK97" s="2">
        <f t="shared" si="134"/>
        <v>0</v>
      </c>
      <c r="EL97" s="2">
        <f t="shared" si="134"/>
        <v>0</v>
      </c>
      <c r="EM97" s="2">
        <f t="shared" si="134"/>
        <v>0</v>
      </c>
      <c r="EN97" s="2">
        <f t="shared" si="134"/>
        <v>0</v>
      </c>
      <c r="EO97" s="2">
        <f t="shared" si="134"/>
        <v>0</v>
      </c>
      <c r="EP97" s="2">
        <f t="shared" si="134"/>
        <v>0</v>
      </c>
    </row>
    <row r="98" spans="1:146" ht="15" x14ac:dyDescent="0.2">
      <c r="A98" s="305" t="s">
        <v>238</v>
      </c>
      <c r="B98" s="244"/>
      <c r="C98" s="245"/>
      <c r="D98" s="246"/>
      <c r="E98" s="245"/>
      <c r="F98" s="244">
        <f>+SUMIF('UP PM'!$N$6:$N$4935,A98,'UP PM'!$G$6:$G$4935)</f>
        <v>1590</v>
      </c>
      <c r="G98" s="123"/>
      <c r="H98" s="248">
        <f>SUMIF('BLOC PM'!$N$6:$N$207,A98,'BLOC PM'!$L$6:$L$207)+SUMIF('UP PM'!$N$6:$N$118,A98,'UP PM'!$S$6:$S$118)</f>
        <v>29022.300000000003</v>
      </c>
      <c r="I98" s="119" t="e">
        <f>+SUMIF('[4]UP PM'!$I$6:$I$4874,#REF!,'[4]UP PM'!$H$6:$H$4874)</f>
        <v>#VALUE!</v>
      </c>
      <c r="L98" s="66"/>
      <c r="M98" s="9" t="str">
        <f>IF('BLOC PM'!A88&lt;&gt;"",'BLOC PM'!A88,"")</f>
        <v/>
      </c>
      <c r="N98" s="9">
        <f>IF(AND('BLOC PM'!A88&lt;&gt;"",'BLOC PM'!N88&lt;&gt;"*Non mis en vente"),1,0)</f>
        <v>0</v>
      </c>
      <c r="O98" s="9">
        <f>IF(OR('BLOC PM'!E88="CR",'BLOC PM'!E88="CE"),1,0)</f>
        <v>0</v>
      </c>
      <c r="P98" s="9">
        <f>IF(AND('BLOC PM'!N88&lt;&gt;"*RETIRE",'BLOC PM'!N88&lt;&gt;"*PAS D'OFFRE",'BLOC PM'!N88&lt;&gt;""),1,0)</f>
        <v>0</v>
      </c>
      <c r="Q98" s="10">
        <f>'BLOC PM'!I88</f>
        <v>0</v>
      </c>
      <c r="R98" s="10">
        <f t="shared" si="131"/>
        <v>0</v>
      </c>
      <c r="S98" s="10">
        <f>'BLOC PM'!L88</f>
        <v>0</v>
      </c>
      <c r="T98" s="10">
        <f t="shared" si="132"/>
        <v>0</v>
      </c>
      <c r="U98" s="10">
        <f>'BLOC PM'!O88</f>
        <v>0</v>
      </c>
      <c r="V98" s="10">
        <f t="shared" si="133"/>
        <v>0</v>
      </c>
      <c r="W98" s="10">
        <f>'BLOC PM'!B88</f>
        <v>0</v>
      </c>
      <c r="X98" s="7"/>
      <c r="Y98" s="2">
        <f>+'UP PM'!A89</f>
        <v>0</v>
      </c>
      <c r="Z98" s="2">
        <f>IF(AND('UP PM'!A89&lt;&gt;"",'UP PM'!N89&lt;&gt;"*Non mis en vente"),1,0)</f>
        <v>0</v>
      </c>
      <c r="AA98" s="2">
        <f>IF(AND('UP PM'!N89&lt;&gt;"*RETIRE",'UP PM'!N89&lt;&gt;"*PAS D'OFFRE",'UP PM'!N89&lt;&gt;""),1,0)</f>
        <v>0</v>
      </c>
      <c r="AB98" s="10">
        <f>+'UP PM'!G89</f>
        <v>0</v>
      </c>
      <c r="AC98" s="2">
        <f t="shared" si="135"/>
        <v>0</v>
      </c>
      <c r="AD98" s="2">
        <f>'UP PM'!B89</f>
        <v>0</v>
      </c>
      <c r="AE98" s="7"/>
      <c r="AF98" s="154"/>
      <c r="AG98" s="9" t="str">
        <f>IF('BLOC PM'!A88&lt;&gt;"",'BLOC PM'!A88,"")</f>
        <v/>
      </c>
      <c r="AH98" s="148">
        <f>IF(AND('BLOC PM'!$K88&gt;synthèse!AH$14,'BLOC PM'!$K88&lt;synthèse!AH$14+0.1),1,0)</f>
        <v>0</v>
      </c>
      <c r="AI98" s="148">
        <f>IF(AND('BLOC PM'!$K88&gt;synthèse!AI$14,'BLOC PM'!$K88&lt;synthèse!AI$14+0.1),1,0)</f>
        <v>0</v>
      </c>
      <c r="AJ98" s="148">
        <f>IF(AND('BLOC PM'!$K88&gt;synthèse!AJ$14,'BLOC PM'!$K88&lt;synthèse!AJ$14+0.1),1,0)</f>
        <v>0</v>
      </c>
      <c r="AK98" s="148">
        <f>IF(AND('BLOC PM'!$K88&gt;synthèse!AK$14,'BLOC PM'!$K88&lt;synthèse!AK$14+0.1),1,0)</f>
        <v>0</v>
      </c>
      <c r="AL98" s="148">
        <f>IF(AND('BLOC PM'!$K88&gt;synthèse!AL$14,'BLOC PM'!$K88&lt;synthèse!AL$14+0.1),1,0)</f>
        <v>0</v>
      </c>
      <c r="AM98" s="148">
        <f>IF(AND('BLOC PM'!$K88&gt;synthèse!AM$14,'BLOC PM'!$K88&lt;synthèse!AM$14+0.1),1,0)</f>
        <v>0</v>
      </c>
      <c r="AN98" s="148">
        <f>IF(AND('BLOC PM'!$K88&gt;synthèse!AN$14,'BLOC PM'!$K88&lt;synthèse!AN$14+0.1),1,0)</f>
        <v>0</v>
      </c>
      <c r="AO98" s="148">
        <f>IF(AND('BLOC PM'!$K88&gt;synthèse!AO$14,'BLOC PM'!$K88&lt;synthèse!AO$14+0.1),1,0)</f>
        <v>0</v>
      </c>
      <c r="AP98" s="148">
        <f>IF(AND('BLOC PM'!$K88&gt;synthèse!AP$14,'BLOC PM'!$K88&lt;synthèse!AP$14+0.1),1,0)</f>
        <v>0</v>
      </c>
      <c r="AQ98" s="148">
        <f>IF(AND('BLOC PM'!$K88&gt;synthèse!AQ$14,'BLOC PM'!$K88&lt;synthèse!AQ$14+0.1),1,0)</f>
        <v>0</v>
      </c>
      <c r="AR98" s="148">
        <f>IF(AND('BLOC PM'!$K88&gt;synthèse!AR$14,'BLOC PM'!$K88&lt;synthèse!AR$14+0.1),1,0)</f>
        <v>0</v>
      </c>
      <c r="AS98" s="148">
        <f>IF(AND('BLOC PM'!$K88&gt;synthèse!AS$14,'BLOC PM'!$K88&lt;synthèse!AS$14+0.1),1,0)</f>
        <v>0</v>
      </c>
      <c r="AT98" s="148">
        <f>IF(AND('BLOC PM'!$K88&gt;synthèse!AT$14,'BLOC PM'!$K88&lt;synthèse!AT$14+0.1),1,0)</f>
        <v>0</v>
      </c>
      <c r="AU98" s="148">
        <f>IF(AND('BLOC PM'!$K88&gt;synthèse!AU$14,'BLOC PM'!$K88&lt;synthèse!AU$14+0.1),1,0)</f>
        <v>0</v>
      </c>
      <c r="AV98" s="148">
        <f>IF(AND('BLOC PM'!$K88&gt;synthèse!AV$14,'BLOC PM'!$K88&lt;synthèse!AV$14+0.1),1,0)</f>
        <v>0</v>
      </c>
      <c r="AW98" s="148">
        <f>IF(AND('BLOC PM'!$K88&gt;synthèse!AW$14,'BLOC PM'!$K88&lt;synthèse!AW$14+0.1),1,0)</f>
        <v>0</v>
      </c>
      <c r="AX98" s="148">
        <f>IF(AND('BLOC PM'!$K88&gt;synthèse!AX$14,'BLOC PM'!$K88&lt;synthèse!AX$14+0.1),1,0)</f>
        <v>0</v>
      </c>
      <c r="AY98" s="148">
        <f>IF(AND('BLOC PM'!$K88&gt;synthèse!AY$14,'BLOC PM'!$K88&lt;synthèse!AY$14+0.1),1,0)</f>
        <v>0</v>
      </c>
      <c r="AZ98" s="148">
        <f>IF(AND('BLOC PM'!$K88&gt;synthèse!AZ$14,'BLOC PM'!$K88&lt;synthèse!AZ$14+0.1),1,0)</f>
        <v>0</v>
      </c>
      <c r="BA98" s="148">
        <f>IF(AND('BLOC PM'!$K88&gt;synthèse!BA$14,'BLOC PM'!$K88&lt;synthèse!BA$14+0.1),1,0)</f>
        <v>0</v>
      </c>
      <c r="BB98" s="148">
        <f>IF(AND('BLOC PM'!$K88&gt;synthèse!BB$14,'BLOC PM'!$K88&lt;synthèse!BB$14+0.1),1,0)</f>
        <v>0</v>
      </c>
      <c r="BC98" s="148">
        <f>IF(AND('BLOC PM'!$K88&gt;synthèse!BC$14,'BLOC PM'!$K88&lt;synthèse!BC$14+0.1),1,0)</f>
        <v>0</v>
      </c>
      <c r="BD98" s="148">
        <f>IF(AND('BLOC PM'!$K88&gt;synthèse!BD$14,'BLOC PM'!$K88&lt;synthèse!BD$14+0.1),1,0)</f>
        <v>0</v>
      </c>
      <c r="BE98" s="148">
        <f>IF(AND('BLOC PM'!$K88&gt;synthèse!BE$14,'BLOC PM'!$K88&lt;synthèse!BE$14+0.1),1,0)</f>
        <v>0</v>
      </c>
      <c r="BF98" s="148">
        <f>IF(AND('BLOC PM'!$K88&gt;synthèse!BF$14,'BLOC PM'!$K88&lt;synthèse!BF$14+0.1),1,0)</f>
        <v>0</v>
      </c>
      <c r="BG98" s="148">
        <f>IF(AND('BLOC PM'!$K88&gt;synthèse!BG$14,'BLOC PM'!$K88&lt;synthèse!BG$14+0.1),1,0)</f>
        <v>0</v>
      </c>
      <c r="BH98" s="148">
        <f>IF(AND('BLOC PM'!$K88&gt;synthèse!BH$14,'BLOC PM'!$K88&lt;synthèse!BH$14+0.1),1,0)</f>
        <v>0</v>
      </c>
      <c r="BI98" s="148">
        <f>IF(AND('BLOC PM'!$K88&gt;synthèse!BI$14,'BLOC PM'!$K88&lt;synthèse!BI$14+0.1),1,0)</f>
        <v>0</v>
      </c>
      <c r="BJ98" s="148">
        <f>IF(AND('BLOC PM'!$K88&gt;synthèse!BJ$14,'BLOC PM'!$K88&lt;synthèse!BJ$14+0.1),1,0)</f>
        <v>0</v>
      </c>
      <c r="BK98" s="148">
        <f>IF(AND('BLOC PM'!$K88&gt;synthèse!BK$14,'BLOC PM'!$K88&lt;synthèse!BK$14+0.1),1,0)</f>
        <v>0</v>
      </c>
      <c r="BL98" s="148">
        <f>IF(AND('BLOC PM'!$K88&gt;synthèse!BL$14,'BLOC PM'!$K88&lt;synthèse!BL$14+0.1),1,0)</f>
        <v>0</v>
      </c>
      <c r="BM98" s="148">
        <f>IF(AND('BLOC PM'!$K88&gt;synthèse!BM$14,'BLOC PM'!$K88&lt;synthèse!BM$14+0.1),1,0)</f>
        <v>0</v>
      </c>
      <c r="BN98" s="148">
        <f>IF(AND('BLOC PM'!$K88&gt;synthèse!BN$14,'BLOC PM'!$K88&lt;synthèse!BN$14+0.1),1,0)</f>
        <v>0</v>
      </c>
      <c r="BO98" s="148">
        <f>IF(AND('BLOC PM'!$K88&gt;synthèse!BO$14,'BLOC PM'!$K88&lt;synthèse!BO$14+0.1),1,0)</f>
        <v>0</v>
      </c>
      <c r="BP98" s="148">
        <f>IF(AND('BLOC PM'!$K88&gt;synthèse!BP$14,'BLOC PM'!$K88&lt;synthèse!BP$14+0.1),1,0)</f>
        <v>0</v>
      </c>
      <c r="BQ98" s="148">
        <f>IF(AND('BLOC PM'!$K88&gt;synthèse!BQ$14,'BLOC PM'!$K88&lt;synthèse!BQ$14+0.1),1,0)</f>
        <v>0</v>
      </c>
      <c r="BR98" s="148">
        <f>IF(AND('BLOC PM'!$K88&gt;synthèse!BR$14,'BLOC PM'!$K88&lt;synthèse!BR$14+0.1),1,0)</f>
        <v>0</v>
      </c>
      <c r="BS98" s="148">
        <f>IF(AND('BLOC PM'!$K88&gt;synthèse!BS$14,'BLOC PM'!$K88&lt;synthèse!BS$14+0.1),1,0)</f>
        <v>0</v>
      </c>
      <c r="BT98" s="148">
        <f>IF(AND('BLOC PM'!$K88&gt;synthèse!BT$14,'BLOC PM'!$K88&lt;synthèse!BT$14+0.1),1,0)</f>
        <v>0</v>
      </c>
      <c r="BU98" s="148">
        <f>IF(AND('BLOC PM'!$K88&gt;synthèse!BU$14,'BLOC PM'!$K88&lt;synthèse!BU$14+0.1),1,0)</f>
        <v>0</v>
      </c>
      <c r="BV98" s="148">
        <f>IF(AND('BLOC PM'!$K88&gt;synthèse!BV$14,'BLOC PM'!$K88&lt;synthèse!BV$14+0.1),1,0)</f>
        <v>0</v>
      </c>
      <c r="BW98" s="148">
        <f>IF(AND('BLOC PM'!$K88&gt;synthèse!BW$14,'BLOC PM'!$K88&lt;synthèse!BW$14+0.1),1,0)</f>
        <v>0</v>
      </c>
      <c r="BX98" s="148">
        <f>IF(AND('BLOC PM'!$K88&gt;synthèse!BX$14,'BLOC PM'!$K88&lt;synthèse!BX$14+0.1),1,0)</f>
        <v>0</v>
      </c>
      <c r="BY98" s="148">
        <f>IF(AND('BLOC PM'!$K88&gt;synthèse!BY$14,'BLOC PM'!$K88&lt;synthèse!BY$14+0.1),1,0)</f>
        <v>0</v>
      </c>
      <c r="BZ98" s="148">
        <f>IF(AND('BLOC PM'!$K88&gt;synthèse!BZ$14,'BLOC PM'!$K88&lt;synthèse!BZ$14+0.1),1,0)</f>
        <v>0</v>
      </c>
      <c r="CA98" s="148">
        <f>IF(AND('BLOC PM'!$K88&gt;synthèse!CA$14,'BLOC PM'!$K88&lt;synthèse!CA$14+0.1),1,0)</f>
        <v>0</v>
      </c>
      <c r="CB98" s="148">
        <f>IF(AND('BLOC PM'!$K88&gt;synthèse!CB$14,'BLOC PM'!$K88&lt;synthèse!CB$14+0.1),1,0)</f>
        <v>0</v>
      </c>
      <c r="CC98" s="148">
        <f>IF(AND('BLOC PM'!$K88&gt;synthèse!CC$14,'BLOC PM'!$K88&lt;synthèse!CC$14+0.1),1,0)</f>
        <v>0</v>
      </c>
      <c r="CD98" s="148">
        <f>IF(AND('BLOC PM'!$K88&gt;synthèse!CD$14,'BLOC PM'!$K88&lt;synthèse!CD$14+0.1),1,0)</f>
        <v>0</v>
      </c>
      <c r="CE98" s="148">
        <f>IF(AND('BLOC PM'!$K88&gt;synthèse!CE$14,'BLOC PM'!$K88&lt;synthèse!CE$14+0.1),1,0)</f>
        <v>0</v>
      </c>
      <c r="CF98" s="148">
        <f>IF(AND('BLOC PM'!$K88&gt;synthèse!CF$14,'BLOC PM'!$K88&lt;synthèse!CF$14+0.1),1,0)</f>
        <v>0</v>
      </c>
      <c r="CG98" s="148">
        <f>IF(AND('BLOC PM'!$K88&gt;synthèse!CG$14,'BLOC PM'!$K88&lt;synthèse!CG$14+0.1),1,0)</f>
        <v>0</v>
      </c>
      <c r="CH98" s="148">
        <f>IF(AND('BLOC PM'!$K88&gt;synthèse!CH$14,'BLOC PM'!$K88&lt;synthèse!CH$14+0.1),1,0)</f>
        <v>0</v>
      </c>
      <c r="CI98" s="148">
        <f>IF(AND('BLOC PM'!$K88&gt;synthèse!CI$14,'BLOC PM'!$K88&lt;synthèse!CI$14+0.1),1,0)</f>
        <v>0</v>
      </c>
      <c r="CJ98" s="148">
        <f>IF(AND('BLOC PM'!$K88&gt;synthèse!CJ$14,'BLOC PM'!$K88&lt;synthèse!CJ$14+0.1),1,0)</f>
        <v>0</v>
      </c>
      <c r="CK98" s="148">
        <f>IF(AND('BLOC PM'!$K88&gt;synthèse!CK$14,'BLOC PM'!$K88&lt;synthèse!CK$14+0.1),1,0)</f>
        <v>0</v>
      </c>
      <c r="CM98" s="2">
        <f t="shared" si="136"/>
        <v>0</v>
      </c>
      <c r="CN98" s="2">
        <f t="shared" si="137"/>
        <v>0</v>
      </c>
      <c r="CO98" s="2">
        <f t="shared" si="138"/>
        <v>0</v>
      </c>
      <c r="CP98" s="2">
        <f t="shared" si="139"/>
        <v>0</v>
      </c>
      <c r="CQ98" s="2">
        <f t="shared" si="140"/>
        <v>0</v>
      </c>
      <c r="CR98" s="2">
        <f t="shared" si="141"/>
        <v>0</v>
      </c>
      <c r="CS98" s="2">
        <f t="shared" si="142"/>
        <v>0</v>
      </c>
      <c r="CT98" s="2">
        <f t="shared" si="143"/>
        <v>0</v>
      </c>
      <c r="CU98" s="2">
        <f t="shared" si="144"/>
        <v>0</v>
      </c>
      <c r="CV98" s="2">
        <f t="shared" si="145"/>
        <v>0</v>
      </c>
      <c r="CW98" s="2">
        <f t="shared" si="146"/>
        <v>0</v>
      </c>
      <c r="CX98" s="2">
        <f t="shared" si="147"/>
        <v>0</v>
      </c>
      <c r="CY98" s="2">
        <f t="shared" si="148"/>
        <v>0</v>
      </c>
      <c r="CZ98" s="2">
        <f t="shared" si="149"/>
        <v>0</v>
      </c>
      <c r="DA98" s="2">
        <f t="shared" si="150"/>
        <v>0</v>
      </c>
      <c r="DB98" s="2">
        <f t="shared" si="151"/>
        <v>0</v>
      </c>
      <c r="DC98" s="2">
        <f t="shared" si="152"/>
        <v>0</v>
      </c>
      <c r="DD98" s="2">
        <f t="shared" si="153"/>
        <v>0</v>
      </c>
      <c r="DE98" s="2">
        <f t="shared" si="154"/>
        <v>0</v>
      </c>
      <c r="DF98" s="2">
        <f t="shared" si="155"/>
        <v>0</v>
      </c>
      <c r="DG98" s="2">
        <f t="shared" si="156"/>
        <v>0</v>
      </c>
      <c r="DH98" s="2">
        <f t="shared" si="157"/>
        <v>0</v>
      </c>
      <c r="DI98" s="2">
        <f t="shared" si="158"/>
        <v>0</v>
      </c>
      <c r="DJ98" s="2">
        <f t="shared" si="159"/>
        <v>0</v>
      </c>
      <c r="DK98" s="2">
        <f t="shared" si="160"/>
        <v>0</v>
      </c>
      <c r="DL98" s="2">
        <f t="shared" si="161"/>
        <v>0</v>
      </c>
      <c r="DM98" s="2">
        <f t="shared" si="162"/>
        <v>0</v>
      </c>
      <c r="DN98" s="2">
        <f t="shared" si="163"/>
        <v>0</v>
      </c>
      <c r="DO98" s="2">
        <f t="shared" si="164"/>
        <v>0</v>
      </c>
      <c r="DP98" s="2">
        <f t="shared" si="165"/>
        <v>0</v>
      </c>
      <c r="DQ98" s="2">
        <f t="shared" si="166"/>
        <v>0</v>
      </c>
      <c r="DR98" s="2">
        <f t="shared" si="167"/>
        <v>0</v>
      </c>
      <c r="DS98" s="2">
        <f t="shared" si="168"/>
        <v>0</v>
      </c>
      <c r="DT98" s="2">
        <f t="shared" si="169"/>
        <v>0</v>
      </c>
      <c r="DU98" s="2">
        <f t="shared" si="170"/>
        <v>0</v>
      </c>
      <c r="DV98" s="2">
        <f t="shared" si="171"/>
        <v>0</v>
      </c>
      <c r="DW98" s="2">
        <f t="shared" si="172"/>
        <v>0</v>
      </c>
      <c r="DX98" s="2">
        <f t="shared" si="173"/>
        <v>0</v>
      </c>
      <c r="DY98" s="2">
        <f t="shared" si="174"/>
        <v>0</v>
      </c>
      <c r="DZ98" s="2">
        <f t="shared" si="175"/>
        <v>0</v>
      </c>
      <c r="EA98" s="2">
        <f t="shared" si="176"/>
        <v>0</v>
      </c>
      <c r="EB98" s="2">
        <f t="shared" si="177"/>
        <v>0</v>
      </c>
      <c r="EC98" s="2">
        <f t="shared" si="178"/>
        <v>0</v>
      </c>
      <c r="ED98" s="2">
        <f t="shared" si="179"/>
        <v>0</v>
      </c>
      <c r="EE98" s="2">
        <f t="shared" si="180"/>
        <v>0</v>
      </c>
      <c r="EF98" s="2">
        <f t="shared" si="181"/>
        <v>0</v>
      </c>
      <c r="EG98" s="2">
        <f t="shared" si="182"/>
        <v>0</v>
      </c>
      <c r="EH98" s="2">
        <f t="shared" si="122"/>
        <v>0</v>
      </c>
      <c r="EI98" s="2">
        <f t="shared" si="134"/>
        <v>0</v>
      </c>
      <c r="EJ98" s="2">
        <f t="shared" si="134"/>
        <v>0</v>
      </c>
      <c r="EK98" s="2">
        <f t="shared" si="134"/>
        <v>0</v>
      </c>
      <c r="EL98" s="2">
        <f t="shared" si="134"/>
        <v>0</v>
      </c>
      <c r="EM98" s="2">
        <f t="shared" si="134"/>
        <v>0</v>
      </c>
      <c r="EN98" s="2">
        <f t="shared" si="134"/>
        <v>0</v>
      </c>
      <c r="EO98" s="2">
        <f t="shared" si="134"/>
        <v>0</v>
      </c>
      <c r="EP98" s="2">
        <f t="shared" si="134"/>
        <v>0</v>
      </c>
    </row>
    <row r="99" spans="1:146" ht="15" x14ac:dyDescent="0.2">
      <c r="A99" s="305"/>
      <c r="B99" s="244"/>
      <c r="C99" s="245"/>
      <c r="D99" s="246"/>
      <c r="E99" s="245"/>
      <c r="F99" s="244">
        <f>+SUMIF('UP PM'!$N$6:$N$4935,A99,'UP PM'!$G$6:$G$4935)</f>
        <v>0</v>
      </c>
      <c r="G99" s="123"/>
      <c r="H99" s="248">
        <f>SUMIF('BLOC PM'!$N$6:$N$207,A99,'BLOC PM'!$L$6:$L$207)+SUMIF('UP PM'!$N$6:$N$118,A99,'UP PM'!$S$6:$S$118)</f>
        <v>0</v>
      </c>
      <c r="I99" s="120" t="e">
        <f>+SUM(I82:I98)</f>
        <v>#VALUE!</v>
      </c>
      <c r="L99" s="66"/>
      <c r="M99" s="9" t="str">
        <f>IF('BLOC PM'!A89&lt;&gt;"",'BLOC PM'!A89,"")</f>
        <v/>
      </c>
      <c r="N99" s="9">
        <f>IF(AND('BLOC PM'!A89&lt;&gt;"",'BLOC PM'!N89&lt;&gt;"*Non mis en vente"),1,0)</f>
        <v>0</v>
      </c>
      <c r="O99" s="9">
        <f>IF(OR('BLOC PM'!E89="CR",'BLOC PM'!E89="CE"),1,0)</f>
        <v>0</v>
      </c>
      <c r="P99" s="9">
        <f>IF(AND('BLOC PM'!N89&lt;&gt;"*RETIRE",'BLOC PM'!N89&lt;&gt;"*PAS D'OFFRE",'BLOC PM'!N89&lt;&gt;""),1,0)</f>
        <v>0</v>
      </c>
      <c r="Q99" s="10">
        <f>'BLOC PM'!I89</f>
        <v>0</v>
      </c>
      <c r="R99" s="10">
        <f t="shared" si="131"/>
        <v>0</v>
      </c>
      <c r="S99" s="10">
        <f>'BLOC PM'!L89</f>
        <v>0</v>
      </c>
      <c r="T99" s="10">
        <f t="shared" si="132"/>
        <v>0</v>
      </c>
      <c r="U99" s="10">
        <f>'BLOC PM'!O89</f>
        <v>0</v>
      </c>
      <c r="V99" s="10">
        <f t="shared" si="133"/>
        <v>0</v>
      </c>
      <c r="W99" s="10">
        <f>'BLOC PM'!B89</f>
        <v>0</v>
      </c>
      <c r="X99" s="7"/>
      <c r="Y99" s="2">
        <f>+'UP PM'!A90</f>
        <v>0</v>
      </c>
      <c r="Z99" s="2">
        <f>IF(AND('UP PM'!A90&lt;&gt;"",'UP PM'!N90&lt;&gt;"*Non mis en vente"),1,0)</f>
        <v>0</v>
      </c>
      <c r="AA99" s="2">
        <f>IF(AND('UP PM'!N90&lt;&gt;"*RETIRE",'UP PM'!N90&lt;&gt;"*PAS D'OFFRE",'UP PM'!N90&lt;&gt;""),1,0)</f>
        <v>0</v>
      </c>
      <c r="AB99" s="10">
        <f>+'UP PM'!G90</f>
        <v>0</v>
      </c>
      <c r="AC99" s="2">
        <f t="shared" si="135"/>
        <v>0</v>
      </c>
      <c r="AD99" s="2">
        <f>'UP PM'!B90</f>
        <v>0</v>
      </c>
      <c r="AE99" s="7"/>
      <c r="AF99" s="154"/>
      <c r="AG99" s="9" t="str">
        <f>IF('BLOC PM'!A89&lt;&gt;"",'BLOC PM'!A89,"")</f>
        <v/>
      </c>
      <c r="AH99" s="148">
        <f>IF(AND('BLOC PM'!$K89&gt;synthèse!AH$14,'BLOC PM'!$K89&lt;synthèse!AH$14+0.1),1,0)</f>
        <v>0</v>
      </c>
      <c r="AI99" s="148">
        <f>IF(AND('BLOC PM'!$K89&gt;synthèse!AI$14,'BLOC PM'!$K89&lt;synthèse!AI$14+0.1),1,0)</f>
        <v>0</v>
      </c>
      <c r="AJ99" s="148">
        <f>IF(AND('BLOC PM'!$K89&gt;synthèse!AJ$14,'BLOC PM'!$K89&lt;synthèse!AJ$14+0.1),1,0)</f>
        <v>0</v>
      </c>
      <c r="AK99" s="148">
        <f>IF(AND('BLOC PM'!$K89&gt;synthèse!AK$14,'BLOC PM'!$K89&lt;synthèse!AK$14+0.1),1,0)</f>
        <v>0</v>
      </c>
      <c r="AL99" s="148">
        <f>IF(AND('BLOC PM'!$K89&gt;synthèse!AL$14,'BLOC PM'!$K89&lt;synthèse!AL$14+0.1),1,0)</f>
        <v>0</v>
      </c>
      <c r="AM99" s="148">
        <f>IF(AND('BLOC PM'!$K89&gt;synthèse!AM$14,'BLOC PM'!$K89&lt;synthèse!AM$14+0.1),1,0)</f>
        <v>0</v>
      </c>
      <c r="AN99" s="148">
        <f>IF(AND('BLOC PM'!$K89&gt;synthèse!AN$14,'BLOC PM'!$K89&lt;synthèse!AN$14+0.1),1,0)</f>
        <v>0</v>
      </c>
      <c r="AO99" s="148">
        <f>IF(AND('BLOC PM'!$K89&gt;synthèse!AO$14,'BLOC PM'!$K89&lt;synthèse!AO$14+0.1),1,0)</f>
        <v>0</v>
      </c>
      <c r="AP99" s="148">
        <f>IF(AND('BLOC PM'!$K89&gt;synthèse!AP$14,'BLOC PM'!$K89&lt;synthèse!AP$14+0.1),1,0)</f>
        <v>0</v>
      </c>
      <c r="AQ99" s="148">
        <f>IF(AND('BLOC PM'!$K89&gt;synthèse!AQ$14,'BLOC PM'!$K89&lt;synthèse!AQ$14+0.1),1,0)</f>
        <v>0</v>
      </c>
      <c r="AR99" s="148">
        <f>IF(AND('BLOC PM'!$K89&gt;synthèse!AR$14,'BLOC PM'!$K89&lt;synthèse!AR$14+0.1),1,0)</f>
        <v>0</v>
      </c>
      <c r="AS99" s="148">
        <f>IF(AND('BLOC PM'!$K89&gt;synthèse!AS$14,'BLOC PM'!$K89&lt;synthèse!AS$14+0.1),1,0)</f>
        <v>0</v>
      </c>
      <c r="AT99" s="148">
        <f>IF(AND('BLOC PM'!$K89&gt;synthèse!AT$14,'BLOC PM'!$K89&lt;synthèse!AT$14+0.1),1,0)</f>
        <v>0</v>
      </c>
      <c r="AU99" s="148">
        <f>IF(AND('BLOC PM'!$K89&gt;synthèse!AU$14,'BLOC PM'!$K89&lt;synthèse!AU$14+0.1),1,0)</f>
        <v>0</v>
      </c>
      <c r="AV99" s="148">
        <f>IF(AND('BLOC PM'!$K89&gt;synthèse!AV$14,'BLOC PM'!$K89&lt;synthèse!AV$14+0.1),1,0)</f>
        <v>0</v>
      </c>
      <c r="AW99" s="148">
        <f>IF(AND('BLOC PM'!$K89&gt;synthèse!AW$14,'BLOC PM'!$K89&lt;synthèse!AW$14+0.1),1,0)</f>
        <v>0</v>
      </c>
      <c r="AX99" s="148">
        <f>IF(AND('BLOC PM'!$K89&gt;synthèse!AX$14,'BLOC PM'!$K89&lt;synthèse!AX$14+0.1),1,0)</f>
        <v>0</v>
      </c>
      <c r="AY99" s="148">
        <f>IF(AND('BLOC PM'!$K89&gt;synthèse!AY$14,'BLOC PM'!$K89&lt;synthèse!AY$14+0.1),1,0)</f>
        <v>0</v>
      </c>
      <c r="AZ99" s="148">
        <f>IF(AND('BLOC PM'!$K89&gt;synthèse!AZ$14,'BLOC PM'!$K89&lt;synthèse!AZ$14+0.1),1,0)</f>
        <v>0</v>
      </c>
      <c r="BA99" s="148">
        <f>IF(AND('BLOC PM'!$K89&gt;synthèse!BA$14,'BLOC PM'!$K89&lt;synthèse!BA$14+0.1),1,0)</f>
        <v>0</v>
      </c>
      <c r="BB99" s="148">
        <f>IF(AND('BLOC PM'!$K89&gt;synthèse!BB$14,'BLOC PM'!$K89&lt;synthèse!BB$14+0.1),1,0)</f>
        <v>0</v>
      </c>
      <c r="BC99" s="148">
        <f>IF(AND('BLOC PM'!$K89&gt;synthèse!BC$14,'BLOC PM'!$K89&lt;synthèse!BC$14+0.1),1,0)</f>
        <v>0</v>
      </c>
      <c r="BD99" s="148">
        <f>IF(AND('BLOC PM'!$K89&gt;synthèse!BD$14,'BLOC PM'!$K89&lt;synthèse!BD$14+0.1),1,0)</f>
        <v>0</v>
      </c>
      <c r="BE99" s="148">
        <f>IF(AND('BLOC PM'!$K89&gt;synthèse!BE$14,'BLOC PM'!$K89&lt;synthèse!BE$14+0.1),1,0)</f>
        <v>0</v>
      </c>
      <c r="BF99" s="148">
        <f>IF(AND('BLOC PM'!$K89&gt;synthèse!BF$14,'BLOC PM'!$K89&lt;synthèse!BF$14+0.1),1,0)</f>
        <v>0</v>
      </c>
      <c r="BG99" s="148">
        <f>IF(AND('BLOC PM'!$K89&gt;synthèse!BG$14,'BLOC PM'!$K89&lt;synthèse!BG$14+0.1),1,0)</f>
        <v>0</v>
      </c>
      <c r="BH99" s="148">
        <f>IF(AND('BLOC PM'!$K89&gt;synthèse!BH$14,'BLOC PM'!$K89&lt;synthèse!BH$14+0.1),1,0)</f>
        <v>0</v>
      </c>
      <c r="BI99" s="148">
        <f>IF(AND('BLOC PM'!$K89&gt;synthèse!BI$14,'BLOC PM'!$K89&lt;synthèse!BI$14+0.1),1,0)</f>
        <v>0</v>
      </c>
      <c r="BJ99" s="148">
        <f>IF(AND('BLOC PM'!$K89&gt;synthèse!BJ$14,'BLOC PM'!$K89&lt;synthèse!BJ$14+0.1),1,0)</f>
        <v>0</v>
      </c>
      <c r="BK99" s="148">
        <f>IF(AND('BLOC PM'!$K89&gt;synthèse!BK$14,'BLOC PM'!$K89&lt;synthèse!BK$14+0.1),1,0)</f>
        <v>0</v>
      </c>
      <c r="BL99" s="148">
        <f>IF(AND('BLOC PM'!$K89&gt;synthèse!BL$14,'BLOC PM'!$K89&lt;synthèse!BL$14+0.1),1,0)</f>
        <v>0</v>
      </c>
      <c r="BM99" s="148">
        <f>IF(AND('BLOC PM'!$K89&gt;synthèse!BM$14,'BLOC PM'!$K89&lt;synthèse!BM$14+0.1),1,0)</f>
        <v>0</v>
      </c>
      <c r="BN99" s="148">
        <f>IF(AND('BLOC PM'!$K89&gt;synthèse!BN$14,'BLOC PM'!$K89&lt;synthèse!BN$14+0.1),1,0)</f>
        <v>0</v>
      </c>
      <c r="BO99" s="148">
        <f>IF(AND('BLOC PM'!$K89&gt;synthèse!BO$14,'BLOC PM'!$K89&lt;synthèse!BO$14+0.1),1,0)</f>
        <v>0</v>
      </c>
      <c r="BP99" s="148">
        <f>IF(AND('BLOC PM'!$K89&gt;synthèse!BP$14,'BLOC PM'!$K89&lt;synthèse!BP$14+0.1),1,0)</f>
        <v>0</v>
      </c>
      <c r="BQ99" s="148">
        <f>IF(AND('BLOC PM'!$K89&gt;synthèse!BQ$14,'BLOC PM'!$K89&lt;synthèse!BQ$14+0.1),1,0)</f>
        <v>0</v>
      </c>
      <c r="BR99" s="148">
        <f>IF(AND('BLOC PM'!$K89&gt;synthèse!BR$14,'BLOC PM'!$K89&lt;synthèse!BR$14+0.1),1,0)</f>
        <v>0</v>
      </c>
      <c r="BS99" s="148">
        <f>IF(AND('BLOC PM'!$K89&gt;synthèse!BS$14,'BLOC PM'!$K89&lt;synthèse!BS$14+0.1),1,0)</f>
        <v>0</v>
      </c>
      <c r="BT99" s="148">
        <f>IF(AND('BLOC PM'!$K89&gt;synthèse!BT$14,'BLOC PM'!$K89&lt;synthèse!BT$14+0.1),1,0)</f>
        <v>0</v>
      </c>
      <c r="BU99" s="148">
        <f>IF(AND('BLOC PM'!$K89&gt;synthèse!BU$14,'BLOC PM'!$K89&lt;synthèse!BU$14+0.1),1,0)</f>
        <v>0</v>
      </c>
      <c r="BV99" s="148">
        <f>IF(AND('BLOC PM'!$K89&gt;synthèse!BV$14,'BLOC PM'!$K89&lt;synthèse!BV$14+0.1),1,0)</f>
        <v>0</v>
      </c>
      <c r="BW99" s="148">
        <f>IF(AND('BLOC PM'!$K89&gt;synthèse!BW$14,'BLOC PM'!$K89&lt;synthèse!BW$14+0.1),1,0)</f>
        <v>0</v>
      </c>
      <c r="BX99" s="148">
        <f>IF(AND('BLOC PM'!$K89&gt;synthèse!BX$14,'BLOC PM'!$K89&lt;synthèse!BX$14+0.1),1,0)</f>
        <v>0</v>
      </c>
      <c r="BY99" s="148">
        <f>IF(AND('BLOC PM'!$K89&gt;synthèse!BY$14,'BLOC PM'!$K89&lt;synthèse!BY$14+0.1),1,0)</f>
        <v>0</v>
      </c>
      <c r="BZ99" s="148">
        <f>IF(AND('BLOC PM'!$K89&gt;synthèse!BZ$14,'BLOC PM'!$K89&lt;synthèse!BZ$14+0.1),1,0)</f>
        <v>0</v>
      </c>
      <c r="CA99" s="148">
        <f>IF(AND('BLOC PM'!$K89&gt;synthèse!CA$14,'BLOC PM'!$K89&lt;synthèse!CA$14+0.1),1,0)</f>
        <v>0</v>
      </c>
      <c r="CB99" s="148">
        <f>IF(AND('BLOC PM'!$K89&gt;synthèse!CB$14,'BLOC PM'!$K89&lt;synthèse!CB$14+0.1),1,0)</f>
        <v>0</v>
      </c>
      <c r="CC99" s="148">
        <f>IF(AND('BLOC PM'!$K89&gt;synthèse!CC$14,'BLOC PM'!$K89&lt;synthèse!CC$14+0.1),1,0)</f>
        <v>0</v>
      </c>
      <c r="CD99" s="148">
        <f>IF(AND('BLOC PM'!$K89&gt;synthèse!CD$14,'BLOC PM'!$K89&lt;synthèse!CD$14+0.1),1,0)</f>
        <v>0</v>
      </c>
      <c r="CE99" s="148">
        <f>IF(AND('BLOC PM'!$K89&gt;synthèse!CE$14,'BLOC PM'!$K89&lt;synthèse!CE$14+0.1),1,0)</f>
        <v>0</v>
      </c>
      <c r="CF99" s="148">
        <f>IF(AND('BLOC PM'!$K89&gt;synthèse!CF$14,'BLOC PM'!$K89&lt;synthèse!CF$14+0.1),1,0)</f>
        <v>0</v>
      </c>
      <c r="CG99" s="148">
        <f>IF(AND('BLOC PM'!$K89&gt;synthèse!CG$14,'BLOC PM'!$K89&lt;synthèse!CG$14+0.1),1,0)</f>
        <v>0</v>
      </c>
      <c r="CH99" s="148">
        <f>IF(AND('BLOC PM'!$K89&gt;synthèse!CH$14,'BLOC PM'!$K89&lt;synthèse!CH$14+0.1),1,0)</f>
        <v>0</v>
      </c>
      <c r="CI99" s="148">
        <f>IF(AND('BLOC PM'!$K89&gt;synthèse!CI$14,'BLOC PM'!$K89&lt;synthèse!CI$14+0.1),1,0)</f>
        <v>0</v>
      </c>
      <c r="CJ99" s="148">
        <f>IF(AND('BLOC PM'!$K89&gt;synthèse!CJ$14,'BLOC PM'!$K89&lt;synthèse!CJ$14+0.1),1,0)</f>
        <v>0</v>
      </c>
      <c r="CK99" s="148">
        <f>IF(AND('BLOC PM'!$K89&gt;synthèse!CK$14,'BLOC PM'!$K89&lt;synthèse!CK$14+0.1),1,0)</f>
        <v>0</v>
      </c>
      <c r="CM99" s="2">
        <f t="shared" si="136"/>
        <v>0</v>
      </c>
      <c r="CN99" s="2">
        <f t="shared" si="137"/>
        <v>0</v>
      </c>
      <c r="CO99" s="2">
        <f t="shared" si="138"/>
        <v>0</v>
      </c>
      <c r="CP99" s="2">
        <f t="shared" si="139"/>
        <v>0</v>
      </c>
      <c r="CQ99" s="2">
        <f t="shared" si="140"/>
        <v>0</v>
      </c>
      <c r="CR99" s="2">
        <f t="shared" si="141"/>
        <v>0</v>
      </c>
      <c r="CS99" s="2">
        <f t="shared" si="142"/>
        <v>0</v>
      </c>
      <c r="CT99" s="2">
        <f t="shared" si="143"/>
        <v>0</v>
      </c>
      <c r="CU99" s="2">
        <f t="shared" si="144"/>
        <v>0</v>
      </c>
      <c r="CV99" s="2">
        <f t="shared" si="145"/>
        <v>0</v>
      </c>
      <c r="CW99" s="2">
        <f t="shared" si="146"/>
        <v>0</v>
      </c>
      <c r="CX99" s="2">
        <f t="shared" si="147"/>
        <v>0</v>
      </c>
      <c r="CY99" s="2">
        <f t="shared" si="148"/>
        <v>0</v>
      </c>
      <c r="CZ99" s="2">
        <f t="shared" si="149"/>
        <v>0</v>
      </c>
      <c r="DA99" s="2">
        <f t="shared" si="150"/>
        <v>0</v>
      </c>
      <c r="DB99" s="2">
        <f t="shared" si="151"/>
        <v>0</v>
      </c>
      <c r="DC99" s="2">
        <f t="shared" si="152"/>
        <v>0</v>
      </c>
      <c r="DD99" s="2">
        <f t="shared" si="153"/>
        <v>0</v>
      </c>
      <c r="DE99" s="2">
        <f t="shared" si="154"/>
        <v>0</v>
      </c>
      <c r="DF99" s="2">
        <f t="shared" si="155"/>
        <v>0</v>
      </c>
      <c r="DG99" s="2">
        <f t="shared" si="156"/>
        <v>0</v>
      </c>
      <c r="DH99" s="2">
        <f t="shared" si="157"/>
        <v>0</v>
      </c>
      <c r="DI99" s="2">
        <f t="shared" si="158"/>
        <v>0</v>
      </c>
      <c r="DJ99" s="2">
        <f t="shared" si="159"/>
        <v>0</v>
      </c>
      <c r="DK99" s="2">
        <f t="shared" si="160"/>
        <v>0</v>
      </c>
      <c r="DL99" s="2">
        <f t="shared" si="161"/>
        <v>0</v>
      </c>
      <c r="DM99" s="2">
        <f t="shared" si="162"/>
        <v>0</v>
      </c>
      <c r="DN99" s="2">
        <f t="shared" si="163"/>
        <v>0</v>
      </c>
      <c r="DO99" s="2">
        <f t="shared" si="164"/>
        <v>0</v>
      </c>
      <c r="DP99" s="2">
        <f t="shared" si="165"/>
        <v>0</v>
      </c>
      <c r="DQ99" s="2">
        <f t="shared" si="166"/>
        <v>0</v>
      </c>
      <c r="DR99" s="2">
        <f t="shared" si="167"/>
        <v>0</v>
      </c>
      <c r="DS99" s="2">
        <f t="shared" si="168"/>
        <v>0</v>
      </c>
      <c r="DT99" s="2">
        <f t="shared" si="169"/>
        <v>0</v>
      </c>
      <c r="DU99" s="2">
        <f t="shared" si="170"/>
        <v>0</v>
      </c>
      <c r="DV99" s="2">
        <f t="shared" si="171"/>
        <v>0</v>
      </c>
      <c r="DW99" s="2">
        <f t="shared" si="172"/>
        <v>0</v>
      </c>
      <c r="DX99" s="2">
        <f t="shared" si="173"/>
        <v>0</v>
      </c>
      <c r="DY99" s="2">
        <f t="shared" si="174"/>
        <v>0</v>
      </c>
      <c r="DZ99" s="2">
        <f t="shared" si="175"/>
        <v>0</v>
      </c>
      <c r="EA99" s="2">
        <f t="shared" si="176"/>
        <v>0</v>
      </c>
      <c r="EB99" s="2">
        <f t="shared" si="177"/>
        <v>0</v>
      </c>
      <c r="EC99" s="2">
        <f t="shared" si="178"/>
        <v>0</v>
      </c>
      <c r="ED99" s="2">
        <f t="shared" si="179"/>
        <v>0</v>
      </c>
      <c r="EE99" s="2">
        <f t="shared" si="180"/>
        <v>0</v>
      </c>
      <c r="EF99" s="2">
        <f t="shared" si="181"/>
        <v>0</v>
      </c>
      <c r="EG99" s="2">
        <f t="shared" si="182"/>
        <v>0</v>
      </c>
      <c r="EH99" s="2">
        <f t="shared" si="122"/>
        <v>0</v>
      </c>
      <c r="EI99" s="2">
        <f t="shared" si="134"/>
        <v>0</v>
      </c>
      <c r="EJ99" s="2">
        <f t="shared" si="134"/>
        <v>0</v>
      </c>
      <c r="EK99" s="2">
        <f t="shared" si="134"/>
        <v>0</v>
      </c>
      <c r="EL99" s="2">
        <f t="shared" si="134"/>
        <v>0</v>
      </c>
      <c r="EM99" s="2">
        <f t="shared" si="134"/>
        <v>0</v>
      </c>
      <c r="EN99" s="2">
        <f t="shared" si="134"/>
        <v>0</v>
      </c>
      <c r="EO99" s="2">
        <f t="shared" si="134"/>
        <v>0</v>
      </c>
      <c r="EP99" s="2">
        <f t="shared" si="134"/>
        <v>0</v>
      </c>
    </row>
    <row r="100" spans="1:146" ht="15" x14ac:dyDescent="0.2">
      <c r="A100" s="305"/>
      <c r="B100" s="244"/>
      <c r="C100" s="245"/>
      <c r="D100" s="246"/>
      <c r="E100" s="245"/>
      <c r="F100" s="244">
        <f>+SUMIF('UP PM'!$N$6:$N$4935,A100,'UP PM'!$G$6:$G$4935)</f>
        <v>0</v>
      </c>
      <c r="H100" s="248">
        <f>SUMIF('BLOC PM'!$N$6:$N$207,A100,'BLOC PM'!$L$6:$L$207)+SUMIF('UP PM'!$N$6:$N$118,A100,'UP PM'!$S$6:$S$118)</f>
        <v>0</v>
      </c>
      <c r="I100" s="97"/>
      <c r="L100" s="66"/>
      <c r="M100" s="9" t="str">
        <f>IF('BLOC PM'!A90&lt;&gt;"",'BLOC PM'!A90,"")</f>
        <v/>
      </c>
      <c r="N100" s="9">
        <f>IF(AND('BLOC PM'!A90&lt;&gt;"",'BLOC PM'!N90&lt;&gt;"*Non mis en vente"),1,0)</f>
        <v>0</v>
      </c>
      <c r="O100" s="9">
        <f>IF(OR('BLOC PM'!E90="CR",'BLOC PM'!E90="CE"),1,0)</f>
        <v>0</v>
      </c>
      <c r="P100" s="9">
        <f>IF(AND('BLOC PM'!N90&lt;&gt;"*RETIRE",'BLOC PM'!N90&lt;&gt;"*PAS D'OFFRE",'BLOC PM'!N90&lt;&gt;""),1,0)</f>
        <v>0</v>
      </c>
      <c r="Q100" s="10">
        <f>'BLOC PM'!I90</f>
        <v>0</v>
      </c>
      <c r="R100" s="10">
        <f t="shared" si="131"/>
        <v>0</v>
      </c>
      <c r="S100" s="10">
        <f>'BLOC PM'!L90</f>
        <v>0</v>
      </c>
      <c r="T100" s="10">
        <f t="shared" si="132"/>
        <v>0</v>
      </c>
      <c r="U100" s="10">
        <f>'BLOC PM'!O90</f>
        <v>0</v>
      </c>
      <c r="V100" s="10">
        <f t="shared" si="133"/>
        <v>0</v>
      </c>
      <c r="W100" s="10">
        <f>'BLOC PM'!B90</f>
        <v>0</v>
      </c>
      <c r="X100" s="7"/>
      <c r="Y100" s="2">
        <f>+'UP PM'!A91</f>
        <v>0</v>
      </c>
      <c r="Z100" s="2">
        <f>IF(AND('UP PM'!A91&lt;&gt;"",'UP PM'!N91&lt;&gt;"*Non mis en vente"),1,0)</f>
        <v>0</v>
      </c>
      <c r="AA100" s="2">
        <f>IF(AND('UP PM'!N91&lt;&gt;"*RETIRE",'UP PM'!N91&lt;&gt;"*PAS D'OFFRE",'UP PM'!N91&lt;&gt;""),1,0)</f>
        <v>0</v>
      </c>
      <c r="AB100" s="10">
        <f>+'UP PM'!G91</f>
        <v>0</v>
      </c>
      <c r="AC100" s="2">
        <f t="shared" si="135"/>
        <v>0</v>
      </c>
      <c r="AD100" s="2">
        <f>'UP PM'!B91</f>
        <v>0</v>
      </c>
      <c r="AE100" s="7"/>
      <c r="AF100" s="154"/>
      <c r="AG100" s="9" t="str">
        <f>IF('BLOC PM'!A90&lt;&gt;"",'BLOC PM'!A90,"")</f>
        <v/>
      </c>
      <c r="AH100" s="148">
        <f>IF(AND('BLOC PM'!$K90&gt;synthèse!AH$14,'BLOC PM'!$K90&lt;synthèse!AH$14+0.1),1,0)</f>
        <v>0</v>
      </c>
      <c r="AI100" s="148">
        <f>IF(AND('BLOC PM'!$K90&gt;synthèse!AI$14,'BLOC PM'!$K90&lt;synthèse!AI$14+0.1),1,0)</f>
        <v>0</v>
      </c>
      <c r="AJ100" s="148">
        <f>IF(AND('BLOC PM'!$K90&gt;synthèse!AJ$14,'BLOC PM'!$K90&lt;synthèse!AJ$14+0.1),1,0)</f>
        <v>0</v>
      </c>
      <c r="AK100" s="148">
        <f>IF(AND('BLOC PM'!$K90&gt;synthèse!AK$14,'BLOC PM'!$K90&lt;synthèse!AK$14+0.1),1,0)</f>
        <v>0</v>
      </c>
      <c r="AL100" s="148">
        <f>IF(AND('BLOC PM'!$K90&gt;synthèse!AL$14,'BLOC PM'!$K90&lt;synthèse!AL$14+0.1),1,0)</f>
        <v>0</v>
      </c>
      <c r="AM100" s="148">
        <f>IF(AND('BLOC PM'!$K90&gt;synthèse!AM$14,'BLOC PM'!$K90&lt;synthèse!AM$14+0.1),1,0)</f>
        <v>0</v>
      </c>
      <c r="AN100" s="148">
        <f>IF(AND('BLOC PM'!$K90&gt;synthèse!AN$14,'BLOC PM'!$K90&lt;synthèse!AN$14+0.1),1,0)</f>
        <v>0</v>
      </c>
      <c r="AO100" s="148">
        <f>IF(AND('BLOC PM'!$K90&gt;synthèse!AO$14,'BLOC PM'!$K90&lt;synthèse!AO$14+0.1),1,0)</f>
        <v>0</v>
      </c>
      <c r="AP100" s="148">
        <f>IF(AND('BLOC PM'!$K90&gt;synthèse!AP$14,'BLOC PM'!$K90&lt;synthèse!AP$14+0.1),1,0)</f>
        <v>0</v>
      </c>
      <c r="AQ100" s="148">
        <f>IF(AND('BLOC PM'!$K90&gt;synthèse!AQ$14,'BLOC PM'!$K90&lt;synthèse!AQ$14+0.1),1,0)</f>
        <v>0</v>
      </c>
      <c r="AR100" s="148">
        <f>IF(AND('BLOC PM'!$K90&gt;synthèse!AR$14,'BLOC PM'!$K90&lt;synthèse!AR$14+0.1),1,0)</f>
        <v>0</v>
      </c>
      <c r="AS100" s="148">
        <f>IF(AND('BLOC PM'!$K90&gt;synthèse!AS$14,'BLOC PM'!$K90&lt;synthèse!AS$14+0.1),1,0)</f>
        <v>0</v>
      </c>
      <c r="AT100" s="148">
        <f>IF(AND('BLOC PM'!$K90&gt;synthèse!AT$14,'BLOC PM'!$K90&lt;synthèse!AT$14+0.1),1,0)</f>
        <v>0</v>
      </c>
      <c r="AU100" s="148">
        <f>IF(AND('BLOC PM'!$K90&gt;synthèse!AU$14,'BLOC PM'!$K90&lt;synthèse!AU$14+0.1),1,0)</f>
        <v>0</v>
      </c>
      <c r="AV100" s="148">
        <f>IF(AND('BLOC PM'!$K90&gt;synthèse!AV$14,'BLOC PM'!$K90&lt;synthèse!AV$14+0.1),1,0)</f>
        <v>0</v>
      </c>
      <c r="AW100" s="148">
        <f>IF(AND('BLOC PM'!$K90&gt;synthèse!AW$14,'BLOC PM'!$K90&lt;synthèse!AW$14+0.1),1,0)</f>
        <v>0</v>
      </c>
      <c r="AX100" s="148">
        <f>IF(AND('BLOC PM'!$K90&gt;synthèse!AX$14,'BLOC PM'!$K90&lt;synthèse!AX$14+0.1),1,0)</f>
        <v>0</v>
      </c>
      <c r="AY100" s="148">
        <f>IF(AND('BLOC PM'!$K90&gt;synthèse!AY$14,'BLOC PM'!$K90&lt;synthèse!AY$14+0.1),1,0)</f>
        <v>0</v>
      </c>
      <c r="AZ100" s="148">
        <f>IF(AND('BLOC PM'!$K90&gt;synthèse!AZ$14,'BLOC PM'!$K90&lt;synthèse!AZ$14+0.1),1,0)</f>
        <v>0</v>
      </c>
      <c r="BA100" s="148">
        <f>IF(AND('BLOC PM'!$K90&gt;synthèse!BA$14,'BLOC PM'!$K90&lt;synthèse!BA$14+0.1),1,0)</f>
        <v>0</v>
      </c>
      <c r="BB100" s="148">
        <f>IF(AND('BLOC PM'!$K90&gt;synthèse!BB$14,'BLOC PM'!$K90&lt;synthèse!BB$14+0.1),1,0)</f>
        <v>0</v>
      </c>
      <c r="BC100" s="148">
        <f>IF(AND('BLOC PM'!$K90&gt;synthèse!BC$14,'BLOC PM'!$K90&lt;synthèse!BC$14+0.1),1,0)</f>
        <v>0</v>
      </c>
      <c r="BD100" s="148">
        <f>IF(AND('BLOC PM'!$K90&gt;synthèse!BD$14,'BLOC PM'!$K90&lt;synthèse!BD$14+0.1),1,0)</f>
        <v>0</v>
      </c>
      <c r="BE100" s="148">
        <f>IF(AND('BLOC PM'!$K90&gt;synthèse!BE$14,'BLOC PM'!$K90&lt;synthèse!BE$14+0.1),1,0)</f>
        <v>0</v>
      </c>
      <c r="BF100" s="148">
        <f>IF(AND('BLOC PM'!$K90&gt;synthèse!BF$14,'BLOC PM'!$K90&lt;synthèse!BF$14+0.1),1,0)</f>
        <v>0</v>
      </c>
      <c r="BG100" s="148">
        <f>IF(AND('BLOC PM'!$K90&gt;synthèse!BG$14,'BLOC PM'!$K90&lt;synthèse!BG$14+0.1),1,0)</f>
        <v>0</v>
      </c>
      <c r="BH100" s="148">
        <f>IF(AND('BLOC PM'!$K90&gt;synthèse!BH$14,'BLOC PM'!$K90&lt;synthèse!BH$14+0.1),1,0)</f>
        <v>0</v>
      </c>
      <c r="BI100" s="148">
        <f>IF(AND('BLOC PM'!$K90&gt;synthèse!BI$14,'BLOC PM'!$K90&lt;synthèse!BI$14+0.1),1,0)</f>
        <v>0</v>
      </c>
      <c r="BJ100" s="148">
        <f>IF(AND('BLOC PM'!$K90&gt;synthèse!BJ$14,'BLOC PM'!$K90&lt;synthèse!BJ$14+0.1),1,0)</f>
        <v>0</v>
      </c>
      <c r="BK100" s="148">
        <f>IF(AND('BLOC PM'!$K90&gt;synthèse!BK$14,'BLOC PM'!$K90&lt;synthèse!BK$14+0.1),1,0)</f>
        <v>0</v>
      </c>
      <c r="BL100" s="148">
        <f>IF(AND('BLOC PM'!$K90&gt;synthèse!BL$14,'BLOC PM'!$K90&lt;synthèse!BL$14+0.1),1,0)</f>
        <v>0</v>
      </c>
      <c r="BM100" s="148">
        <f>IF(AND('BLOC PM'!$K90&gt;synthèse!BM$14,'BLOC PM'!$K90&lt;synthèse!BM$14+0.1),1,0)</f>
        <v>0</v>
      </c>
      <c r="BN100" s="148">
        <f>IF(AND('BLOC PM'!$K90&gt;synthèse!BN$14,'BLOC PM'!$K90&lt;synthèse!BN$14+0.1),1,0)</f>
        <v>0</v>
      </c>
      <c r="BO100" s="148">
        <f>IF(AND('BLOC PM'!$K90&gt;synthèse!BO$14,'BLOC PM'!$K90&lt;synthèse!BO$14+0.1),1,0)</f>
        <v>0</v>
      </c>
      <c r="BP100" s="148">
        <f>IF(AND('BLOC PM'!$K90&gt;synthèse!BP$14,'BLOC PM'!$K90&lt;synthèse!BP$14+0.1),1,0)</f>
        <v>0</v>
      </c>
      <c r="BQ100" s="148">
        <f>IF(AND('BLOC PM'!$K90&gt;synthèse!BQ$14,'BLOC PM'!$K90&lt;synthèse!BQ$14+0.1),1,0)</f>
        <v>0</v>
      </c>
      <c r="BR100" s="148">
        <f>IF(AND('BLOC PM'!$K90&gt;synthèse!BR$14,'BLOC PM'!$K90&lt;synthèse!BR$14+0.1),1,0)</f>
        <v>0</v>
      </c>
      <c r="BS100" s="148">
        <f>IF(AND('BLOC PM'!$K90&gt;synthèse!BS$14,'BLOC PM'!$K90&lt;synthèse!BS$14+0.1),1,0)</f>
        <v>0</v>
      </c>
      <c r="BT100" s="148">
        <f>IF(AND('BLOC PM'!$K90&gt;synthèse!BT$14,'BLOC PM'!$K90&lt;synthèse!BT$14+0.1),1,0)</f>
        <v>0</v>
      </c>
      <c r="BU100" s="148">
        <f>IF(AND('BLOC PM'!$K90&gt;synthèse!BU$14,'BLOC PM'!$K90&lt;synthèse!BU$14+0.1),1,0)</f>
        <v>0</v>
      </c>
      <c r="BV100" s="148">
        <f>IF(AND('BLOC PM'!$K90&gt;synthèse!BV$14,'BLOC PM'!$K90&lt;synthèse!BV$14+0.1),1,0)</f>
        <v>0</v>
      </c>
      <c r="BW100" s="148">
        <f>IF(AND('BLOC PM'!$K90&gt;synthèse!BW$14,'BLOC PM'!$K90&lt;synthèse!BW$14+0.1),1,0)</f>
        <v>0</v>
      </c>
      <c r="BX100" s="148">
        <f>IF(AND('BLOC PM'!$K90&gt;synthèse!BX$14,'BLOC PM'!$K90&lt;synthèse!BX$14+0.1),1,0)</f>
        <v>0</v>
      </c>
      <c r="BY100" s="148">
        <f>IF(AND('BLOC PM'!$K90&gt;synthèse!BY$14,'BLOC PM'!$K90&lt;synthèse!BY$14+0.1),1,0)</f>
        <v>0</v>
      </c>
      <c r="BZ100" s="148">
        <f>IF(AND('BLOC PM'!$K90&gt;synthèse!BZ$14,'BLOC PM'!$K90&lt;synthèse!BZ$14+0.1),1,0)</f>
        <v>0</v>
      </c>
      <c r="CA100" s="148">
        <f>IF(AND('BLOC PM'!$K90&gt;synthèse!CA$14,'BLOC PM'!$K90&lt;synthèse!CA$14+0.1),1,0)</f>
        <v>0</v>
      </c>
      <c r="CB100" s="148">
        <f>IF(AND('BLOC PM'!$K90&gt;synthèse!CB$14,'BLOC PM'!$K90&lt;synthèse!CB$14+0.1),1,0)</f>
        <v>0</v>
      </c>
      <c r="CC100" s="148">
        <f>IF(AND('BLOC PM'!$K90&gt;synthèse!CC$14,'BLOC PM'!$K90&lt;synthèse!CC$14+0.1),1,0)</f>
        <v>0</v>
      </c>
      <c r="CD100" s="148">
        <f>IF(AND('BLOC PM'!$K90&gt;synthèse!CD$14,'BLOC PM'!$K90&lt;synthèse!CD$14+0.1),1,0)</f>
        <v>0</v>
      </c>
      <c r="CE100" s="148">
        <f>IF(AND('BLOC PM'!$K90&gt;synthèse!CE$14,'BLOC PM'!$K90&lt;synthèse!CE$14+0.1),1,0)</f>
        <v>0</v>
      </c>
      <c r="CF100" s="148">
        <f>IF(AND('BLOC PM'!$K90&gt;synthèse!CF$14,'BLOC PM'!$K90&lt;synthèse!CF$14+0.1),1,0)</f>
        <v>0</v>
      </c>
      <c r="CG100" s="148">
        <f>IF(AND('BLOC PM'!$K90&gt;synthèse!CG$14,'BLOC PM'!$K90&lt;synthèse!CG$14+0.1),1,0)</f>
        <v>0</v>
      </c>
      <c r="CH100" s="148">
        <f>IF(AND('BLOC PM'!$K90&gt;synthèse!CH$14,'BLOC PM'!$K90&lt;synthèse!CH$14+0.1),1,0)</f>
        <v>0</v>
      </c>
      <c r="CI100" s="148">
        <f>IF(AND('BLOC PM'!$K90&gt;synthèse!CI$14,'BLOC PM'!$K90&lt;synthèse!CI$14+0.1),1,0)</f>
        <v>0</v>
      </c>
      <c r="CJ100" s="148">
        <f>IF(AND('BLOC PM'!$K90&gt;synthèse!CJ$14,'BLOC PM'!$K90&lt;synthèse!CJ$14+0.1),1,0)</f>
        <v>0</v>
      </c>
      <c r="CK100" s="148">
        <f>IF(AND('BLOC PM'!$K90&gt;synthèse!CK$14,'BLOC PM'!$K90&lt;synthèse!CK$14+0.1),1,0)</f>
        <v>0</v>
      </c>
      <c r="CM100" s="2">
        <f t="shared" si="136"/>
        <v>0</v>
      </c>
      <c r="CN100" s="2">
        <f t="shared" si="137"/>
        <v>0</v>
      </c>
      <c r="CO100" s="2">
        <f t="shared" si="138"/>
        <v>0</v>
      </c>
      <c r="CP100" s="2">
        <f t="shared" si="139"/>
        <v>0</v>
      </c>
      <c r="CQ100" s="2">
        <f t="shared" si="140"/>
        <v>0</v>
      </c>
      <c r="CR100" s="2">
        <f t="shared" si="141"/>
        <v>0</v>
      </c>
      <c r="CS100" s="2">
        <f t="shared" si="142"/>
        <v>0</v>
      </c>
      <c r="CT100" s="2">
        <f t="shared" si="143"/>
        <v>0</v>
      </c>
      <c r="CU100" s="2">
        <f t="shared" si="144"/>
        <v>0</v>
      </c>
      <c r="CV100" s="2">
        <f t="shared" si="145"/>
        <v>0</v>
      </c>
      <c r="CW100" s="2">
        <f t="shared" si="146"/>
        <v>0</v>
      </c>
      <c r="CX100" s="2">
        <f t="shared" si="147"/>
        <v>0</v>
      </c>
      <c r="CY100" s="2">
        <f t="shared" si="148"/>
        <v>0</v>
      </c>
      <c r="CZ100" s="2">
        <f t="shared" si="149"/>
        <v>0</v>
      </c>
      <c r="DA100" s="2">
        <f t="shared" si="150"/>
        <v>0</v>
      </c>
      <c r="DB100" s="2">
        <f t="shared" si="151"/>
        <v>0</v>
      </c>
      <c r="DC100" s="2">
        <f t="shared" si="152"/>
        <v>0</v>
      </c>
      <c r="DD100" s="2">
        <f t="shared" si="153"/>
        <v>0</v>
      </c>
      <c r="DE100" s="2">
        <f t="shared" si="154"/>
        <v>0</v>
      </c>
      <c r="DF100" s="2">
        <f t="shared" si="155"/>
        <v>0</v>
      </c>
      <c r="DG100" s="2">
        <f t="shared" si="156"/>
        <v>0</v>
      </c>
      <c r="DH100" s="2">
        <f t="shared" si="157"/>
        <v>0</v>
      </c>
      <c r="DI100" s="2">
        <f t="shared" si="158"/>
        <v>0</v>
      </c>
      <c r="DJ100" s="2">
        <f t="shared" si="159"/>
        <v>0</v>
      </c>
      <c r="DK100" s="2">
        <f t="shared" si="160"/>
        <v>0</v>
      </c>
      <c r="DL100" s="2">
        <f t="shared" si="161"/>
        <v>0</v>
      </c>
      <c r="DM100" s="2">
        <f t="shared" si="162"/>
        <v>0</v>
      </c>
      <c r="DN100" s="2">
        <f t="shared" si="163"/>
        <v>0</v>
      </c>
      <c r="DO100" s="2">
        <f t="shared" si="164"/>
        <v>0</v>
      </c>
      <c r="DP100" s="2">
        <f t="shared" si="165"/>
        <v>0</v>
      </c>
      <c r="DQ100" s="2">
        <f t="shared" si="166"/>
        <v>0</v>
      </c>
      <c r="DR100" s="2">
        <f t="shared" si="167"/>
        <v>0</v>
      </c>
      <c r="DS100" s="2">
        <f t="shared" si="168"/>
        <v>0</v>
      </c>
      <c r="DT100" s="2">
        <f t="shared" si="169"/>
        <v>0</v>
      </c>
      <c r="DU100" s="2">
        <f t="shared" si="170"/>
        <v>0</v>
      </c>
      <c r="DV100" s="2">
        <f t="shared" si="171"/>
        <v>0</v>
      </c>
      <c r="DW100" s="2">
        <f t="shared" si="172"/>
        <v>0</v>
      </c>
      <c r="DX100" s="2">
        <f t="shared" si="173"/>
        <v>0</v>
      </c>
      <c r="DY100" s="2">
        <f t="shared" si="174"/>
        <v>0</v>
      </c>
      <c r="DZ100" s="2">
        <f t="shared" si="175"/>
        <v>0</v>
      </c>
      <c r="EA100" s="2">
        <f t="shared" si="176"/>
        <v>0</v>
      </c>
      <c r="EB100" s="2">
        <f t="shared" si="177"/>
        <v>0</v>
      </c>
      <c r="EC100" s="2">
        <f t="shared" si="178"/>
        <v>0</v>
      </c>
      <c r="ED100" s="2">
        <f t="shared" si="179"/>
        <v>0</v>
      </c>
      <c r="EE100" s="2">
        <f t="shared" si="180"/>
        <v>0</v>
      </c>
      <c r="EF100" s="2">
        <f t="shared" si="181"/>
        <v>0</v>
      </c>
      <c r="EG100" s="2">
        <f t="shared" si="182"/>
        <v>0</v>
      </c>
      <c r="EH100" s="2">
        <f t="shared" si="122"/>
        <v>0</v>
      </c>
      <c r="EI100" s="2">
        <f t="shared" si="134"/>
        <v>0</v>
      </c>
      <c r="EJ100" s="2">
        <f t="shared" si="134"/>
        <v>0</v>
      </c>
      <c r="EK100" s="2">
        <f t="shared" si="134"/>
        <v>0</v>
      </c>
      <c r="EL100" s="2">
        <f t="shared" si="134"/>
        <v>0</v>
      </c>
      <c r="EM100" s="2">
        <f t="shared" si="134"/>
        <v>0</v>
      </c>
      <c r="EN100" s="2">
        <f t="shared" si="134"/>
        <v>0</v>
      </c>
      <c r="EO100" s="2">
        <f t="shared" si="134"/>
        <v>0</v>
      </c>
      <c r="EP100" s="2">
        <f t="shared" si="134"/>
        <v>0</v>
      </c>
    </row>
    <row r="101" spans="1:146" ht="15" x14ac:dyDescent="0.2">
      <c r="A101" s="305"/>
      <c r="B101" s="244"/>
      <c r="C101" s="245"/>
      <c r="D101" s="246"/>
      <c r="E101" s="245"/>
      <c r="F101" s="244">
        <f>+SUMIF('UP PM'!$N$6:$N$4935,A101,'UP PM'!$G$6:$G$4935)</f>
        <v>0</v>
      </c>
      <c r="H101" s="248">
        <f>SUMIF('BLOC PM'!$N$6:$N$207,A101,'BLOC PM'!$L$6:$L$207)+SUMIF('UP PM'!$N$6:$N$118,A101,'UP PM'!$S$6:$S$118)</f>
        <v>0</v>
      </c>
      <c r="I101" s="97"/>
      <c r="L101" s="66"/>
      <c r="M101" s="9" t="str">
        <f>IF('BLOC PM'!A91&lt;&gt;"",'BLOC PM'!A91,"")</f>
        <v/>
      </c>
      <c r="N101" s="9">
        <f>IF(AND('BLOC PM'!A91&lt;&gt;"",'BLOC PM'!N91&lt;&gt;"*Non mis en vente"),1,0)</f>
        <v>0</v>
      </c>
      <c r="O101" s="9">
        <f>IF(OR('BLOC PM'!E91="CR",'BLOC PM'!E91="CE"),1,0)</f>
        <v>0</v>
      </c>
      <c r="P101" s="9">
        <f>IF(AND('BLOC PM'!N91&lt;&gt;"*RETIRE",'BLOC PM'!N91&lt;&gt;"*PAS D'OFFRE",'BLOC PM'!N91&lt;&gt;""),1,0)</f>
        <v>0</v>
      </c>
      <c r="Q101" s="10">
        <f>'BLOC PM'!I91</f>
        <v>0</v>
      </c>
      <c r="R101" s="10">
        <f t="shared" si="131"/>
        <v>0</v>
      </c>
      <c r="S101" s="10">
        <f>'BLOC PM'!L91</f>
        <v>0</v>
      </c>
      <c r="T101" s="10">
        <f t="shared" si="132"/>
        <v>0</v>
      </c>
      <c r="U101" s="10">
        <f>'BLOC PM'!O91</f>
        <v>0</v>
      </c>
      <c r="V101" s="10">
        <f t="shared" si="133"/>
        <v>0</v>
      </c>
      <c r="W101" s="10">
        <f>'BLOC PM'!B91</f>
        <v>0</v>
      </c>
      <c r="X101" s="7"/>
      <c r="Y101" s="2">
        <f>+'UP PM'!A92</f>
        <v>0</v>
      </c>
      <c r="Z101" s="2">
        <f>IF(AND('UP PM'!A92&lt;&gt;"",'UP PM'!N92&lt;&gt;"*Non mis en vente"),1,0)</f>
        <v>0</v>
      </c>
      <c r="AA101" s="2">
        <f>IF(AND('UP PM'!N92&lt;&gt;"*RETIRE",'UP PM'!N92&lt;&gt;"*PAS D'OFFRE",'UP PM'!N92&lt;&gt;""),1,0)</f>
        <v>0</v>
      </c>
      <c r="AB101" s="10">
        <f>+'UP PM'!G92</f>
        <v>0</v>
      </c>
      <c r="AC101" s="2">
        <f t="shared" si="135"/>
        <v>0</v>
      </c>
      <c r="AD101" s="2">
        <f>'UP PM'!B92</f>
        <v>0</v>
      </c>
      <c r="AE101" s="7"/>
      <c r="AF101" s="154"/>
      <c r="AG101" s="9" t="str">
        <f>IF('BLOC PM'!A91&lt;&gt;"",'BLOC PM'!A91,"")</f>
        <v/>
      </c>
      <c r="AH101" s="148">
        <f>IF(AND('BLOC PM'!$K91&gt;synthèse!AH$14,'BLOC PM'!$K91&lt;synthèse!AH$14+0.1),1,0)</f>
        <v>0</v>
      </c>
      <c r="AI101" s="148">
        <f>IF(AND('BLOC PM'!$K91&gt;synthèse!AI$14,'BLOC PM'!$K91&lt;synthèse!AI$14+0.1),1,0)</f>
        <v>0</v>
      </c>
      <c r="AJ101" s="148">
        <f>IF(AND('BLOC PM'!$K91&gt;synthèse!AJ$14,'BLOC PM'!$K91&lt;synthèse!AJ$14+0.1),1,0)</f>
        <v>0</v>
      </c>
      <c r="AK101" s="148">
        <f>IF(AND('BLOC PM'!$K91&gt;synthèse!AK$14,'BLOC PM'!$K91&lt;synthèse!AK$14+0.1),1,0)</f>
        <v>0</v>
      </c>
      <c r="AL101" s="148">
        <f>IF(AND('BLOC PM'!$K91&gt;synthèse!AL$14,'BLOC PM'!$K91&lt;synthèse!AL$14+0.1),1,0)</f>
        <v>0</v>
      </c>
      <c r="AM101" s="148">
        <f>IF(AND('BLOC PM'!$K91&gt;synthèse!AM$14,'BLOC PM'!$K91&lt;synthèse!AM$14+0.1),1,0)</f>
        <v>0</v>
      </c>
      <c r="AN101" s="148">
        <f>IF(AND('BLOC PM'!$K91&gt;synthèse!AN$14,'BLOC PM'!$K91&lt;synthèse!AN$14+0.1),1,0)</f>
        <v>0</v>
      </c>
      <c r="AO101" s="148">
        <f>IF(AND('BLOC PM'!$K91&gt;synthèse!AO$14,'BLOC PM'!$K91&lt;synthèse!AO$14+0.1),1,0)</f>
        <v>0</v>
      </c>
      <c r="AP101" s="148">
        <f>IF(AND('BLOC PM'!$K91&gt;synthèse!AP$14,'BLOC PM'!$K91&lt;synthèse!AP$14+0.1),1,0)</f>
        <v>0</v>
      </c>
      <c r="AQ101" s="148">
        <f>IF(AND('BLOC PM'!$K91&gt;synthèse!AQ$14,'BLOC PM'!$K91&lt;synthèse!AQ$14+0.1),1,0)</f>
        <v>0</v>
      </c>
      <c r="AR101" s="148">
        <f>IF(AND('BLOC PM'!$K91&gt;synthèse!AR$14,'BLOC PM'!$K91&lt;synthèse!AR$14+0.1),1,0)</f>
        <v>0</v>
      </c>
      <c r="AS101" s="148">
        <f>IF(AND('BLOC PM'!$K91&gt;synthèse!AS$14,'BLOC PM'!$K91&lt;synthèse!AS$14+0.1),1,0)</f>
        <v>0</v>
      </c>
      <c r="AT101" s="148">
        <f>IF(AND('BLOC PM'!$K91&gt;synthèse!AT$14,'BLOC PM'!$K91&lt;synthèse!AT$14+0.1),1,0)</f>
        <v>0</v>
      </c>
      <c r="AU101" s="148">
        <f>IF(AND('BLOC PM'!$K91&gt;synthèse!AU$14,'BLOC PM'!$K91&lt;synthèse!AU$14+0.1),1,0)</f>
        <v>0</v>
      </c>
      <c r="AV101" s="148">
        <f>IF(AND('BLOC PM'!$K91&gt;synthèse!AV$14,'BLOC PM'!$K91&lt;synthèse!AV$14+0.1),1,0)</f>
        <v>0</v>
      </c>
      <c r="AW101" s="148">
        <f>IF(AND('BLOC PM'!$K91&gt;synthèse!AW$14,'BLOC PM'!$K91&lt;synthèse!AW$14+0.1),1,0)</f>
        <v>0</v>
      </c>
      <c r="AX101" s="148">
        <f>IF(AND('BLOC PM'!$K91&gt;synthèse!AX$14,'BLOC PM'!$K91&lt;synthèse!AX$14+0.1),1,0)</f>
        <v>0</v>
      </c>
      <c r="AY101" s="148">
        <f>IF(AND('BLOC PM'!$K91&gt;synthèse!AY$14,'BLOC PM'!$K91&lt;synthèse!AY$14+0.1),1,0)</f>
        <v>0</v>
      </c>
      <c r="AZ101" s="148">
        <f>IF(AND('BLOC PM'!$K91&gt;synthèse!AZ$14,'BLOC PM'!$K91&lt;synthèse!AZ$14+0.1),1,0)</f>
        <v>0</v>
      </c>
      <c r="BA101" s="148">
        <f>IF(AND('BLOC PM'!$K91&gt;synthèse!BA$14,'BLOC PM'!$K91&lt;synthèse!BA$14+0.1),1,0)</f>
        <v>0</v>
      </c>
      <c r="BB101" s="148">
        <f>IF(AND('BLOC PM'!$K91&gt;synthèse!BB$14,'BLOC PM'!$K91&lt;synthèse!BB$14+0.1),1,0)</f>
        <v>0</v>
      </c>
      <c r="BC101" s="148">
        <f>IF(AND('BLOC PM'!$K91&gt;synthèse!BC$14,'BLOC PM'!$K91&lt;synthèse!BC$14+0.1),1,0)</f>
        <v>0</v>
      </c>
      <c r="BD101" s="148">
        <f>IF(AND('BLOC PM'!$K91&gt;synthèse!BD$14,'BLOC PM'!$K91&lt;synthèse!BD$14+0.1),1,0)</f>
        <v>0</v>
      </c>
      <c r="BE101" s="148">
        <f>IF(AND('BLOC PM'!$K91&gt;synthèse!BE$14,'BLOC PM'!$K91&lt;synthèse!BE$14+0.1),1,0)</f>
        <v>0</v>
      </c>
      <c r="BF101" s="148">
        <f>IF(AND('BLOC PM'!$K91&gt;synthèse!BF$14,'BLOC PM'!$K91&lt;synthèse!BF$14+0.1),1,0)</f>
        <v>0</v>
      </c>
      <c r="BG101" s="148">
        <f>IF(AND('BLOC PM'!$K91&gt;synthèse!BG$14,'BLOC PM'!$K91&lt;synthèse!BG$14+0.1),1,0)</f>
        <v>0</v>
      </c>
      <c r="BH101" s="148">
        <f>IF(AND('BLOC PM'!$K91&gt;synthèse!BH$14,'BLOC PM'!$K91&lt;synthèse!BH$14+0.1),1,0)</f>
        <v>0</v>
      </c>
      <c r="BI101" s="148">
        <f>IF(AND('BLOC PM'!$K91&gt;synthèse!BI$14,'BLOC PM'!$K91&lt;synthèse!BI$14+0.1),1,0)</f>
        <v>0</v>
      </c>
      <c r="BJ101" s="148">
        <f>IF(AND('BLOC PM'!$K91&gt;synthèse!BJ$14,'BLOC PM'!$K91&lt;synthèse!BJ$14+0.1),1,0)</f>
        <v>0</v>
      </c>
      <c r="BK101" s="148">
        <f>IF(AND('BLOC PM'!$K91&gt;synthèse!BK$14,'BLOC PM'!$K91&lt;synthèse!BK$14+0.1),1,0)</f>
        <v>0</v>
      </c>
      <c r="BL101" s="148">
        <f>IF(AND('BLOC PM'!$K91&gt;synthèse!BL$14,'BLOC PM'!$K91&lt;synthèse!BL$14+0.1),1,0)</f>
        <v>0</v>
      </c>
      <c r="BM101" s="148">
        <f>IF(AND('BLOC PM'!$K91&gt;synthèse!BM$14,'BLOC PM'!$K91&lt;synthèse!BM$14+0.1),1,0)</f>
        <v>0</v>
      </c>
      <c r="BN101" s="148">
        <f>IF(AND('BLOC PM'!$K91&gt;synthèse!BN$14,'BLOC PM'!$K91&lt;synthèse!BN$14+0.1),1,0)</f>
        <v>0</v>
      </c>
      <c r="BO101" s="148">
        <f>IF(AND('BLOC PM'!$K91&gt;synthèse!BO$14,'BLOC PM'!$K91&lt;synthèse!BO$14+0.1),1,0)</f>
        <v>0</v>
      </c>
      <c r="BP101" s="148">
        <f>IF(AND('BLOC PM'!$K91&gt;synthèse!BP$14,'BLOC PM'!$K91&lt;synthèse!BP$14+0.1),1,0)</f>
        <v>0</v>
      </c>
      <c r="BQ101" s="148">
        <f>IF(AND('BLOC PM'!$K91&gt;synthèse!BQ$14,'BLOC PM'!$K91&lt;synthèse!BQ$14+0.1),1,0)</f>
        <v>0</v>
      </c>
      <c r="BR101" s="148">
        <f>IF(AND('BLOC PM'!$K91&gt;synthèse!BR$14,'BLOC PM'!$K91&lt;synthèse!BR$14+0.1),1,0)</f>
        <v>0</v>
      </c>
      <c r="BS101" s="148">
        <f>IF(AND('BLOC PM'!$K91&gt;synthèse!BS$14,'BLOC PM'!$K91&lt;synthèse!BS$14+0.1),1,0)</f>
        <v>0</v>
      </c>
      <c r="BT101" s="148">
        <f>IF(AND('BLOC PM'!$K91&gt;synthèse!BT$14,'BLOC PM'!$K91&lt;synthèse!BT$14+0.1),1,0)</f>
        <v>0</v>
      </c>
      <c r="BU101" s="148">
        <f>IF(AND('BLOC PM'!$K91&gt;synthèse!BU$14,'BLOC PM'!$K91&lt;synthèse!BU$14+0.1),1,0)</f>
        <v>0</v>
      </c>
      <c r="BV101" s="148">
        <f>IF(AND('BLOC PM'!$K91&gt;synthèse!BV$14,'BLOC PM'!$K91&lt;synthèse!BV$14+0.1),1,0)</f>
        <v>0</v>
      </c>
      <c r="BW101" s="148">
        <f>IF(AND('BLOC PM'!$K91&gt;synthèse!BW$14,'BLOC PM'!$K91&lt;synthèse!BW$14+0.1),1,0)</f>
        <v>0</v>
      </c>
      <c r="BX101" s="148">
        <f>IF(AND('BLOC PM'!$K91&gt;synthèse!BX$14,'BLOC PM'!$K91&lt;synthèse!BX$14+0.1),1,0)</f>
        <v>0</v>
      </c>
      <c r="BY101" s="148">
        <f>IF(AND('BLOC PM'!$K91&gt;synthèse!BY$14,'BLOC PM'!$K91&lt;synthèse!BY$14+0.1),1,0)</f>
        <v>0</v>
      </c>
      <c r="BZ101" s="148">
        <f>IF(AND('BLOC PM'!$K91&gt;synthèse!BZ$14,'BLOC PM'!$K91&lt;synthèse!BZ$14+0.1),1,0)</f>
        <v>0</v>
      </c>
      <c r="CA101" s="148">
        <f>IF(AND('BLOC PM'!$K91&gt;synthèse!CA$14,'BLOC PM'!$K91&lt;synthèse!CA$14+0.1),1,0)</f>
        <v>0</v>
      </c>
      <c r="CB101" s="148">
        <f>IF(AND('BLOC PM'!$K91&gt;synthèse!CB$14,'BLOC PM'!$K91&lt;synthèse!CB$14+0.1),1,0)</f>
        <v>0</v>
      </c>
      <c r="CC101" s="148">
        <f>IF(AND('BLOC PM'!$K91&gt;synthèse!CC$14,'BLOC PM'!$K91&lt;synthèse!CC$14+0.1),1,0)</f>
        <v>0</v>
      </c>
      <c r="CD101" s="148">
        <f>IF(AND('BLOC PM'!$K91&gt;synthèse!CD$14,'BLOC PM'!$K91&lt;synthèse!CD$14+0.1),1,0)</f>
        <v>0</v>
      </c>
      <c r="CE101" s="148">
        <f>IF(AND('BLOC PM'!$K91&gt;synthèse!CE$14,'BLOC PM'!$K91&lt;synthèse!CE$14+0.1),1,0)</f>
        <v>0</v>
      </c>
      <c r="CF101" s="148">
        <f>IF(AND('BLOC PM'!$K91&gt;synthèse!CF$14,'BLOC PM'!$K91&lt;synthèse!CF$14+0.1),1,0)</f>
        <v>0</v>
      </c>
      <c r="CG101" s="148">
        <f>IF(AND('BLOC PM'!$K91&gt;synthèse!CG$14,'BLOC PM'!$K91&lt;synthèse!CG$14+0.1),1,0)</f>
        <v>0</v>
      </c>
      <c r="CH101" s="148">
        <f>IF(AND('BLOC PM'!$K91&gt;synthèse!CH$14,'BLOC PM'!$K91&lt;synthèse!CH$14+0.1),1,0)</f>
        <v>0</v>
      </c>
      <c r="CI101" s="148">
        <f>IF(AND('BLOC PM'!$K91&gt;synthèse!CI$14,'BLOC PM'!$K91&lt;synthèse!CI$14+0.1),1,0)</f>
        <v>0</v>
      </c>
      <c r="CJ101" s="148">
        <f>IF(AND('BLOC PM'!$K91&gt;synthèse!CJ$14,'BLOC PM'!$K91&lt;synthèse!CJ$14+0.1),1,0)</f>
        <v>0</v>
      </c>
      <c r="CK101" s="148">
        <f>IF(AND('BLOC PM'!$K91&gt;synthèse!CK$14,'BLOC PM'!$K91&lt;synthèse!CK$14+0.1),1,0)</f>
        <v>0</v>
      </c>
      <c r="CM101" s="2">
        <f t="shared" si="136"/>
        <v>0</v>
      </c>
      <c r="CN101" s="2">
        <f t="shared" si="137"/>
        <v>0</v>
      </c>
      <c r="CO101" s="2">
        <f t="shared" si="138"/>
        <v>0</v>
      </c>
      <c r="CP101" s="2">
        <f t="shared" si="139"/>
        <v>0</v>
      </c>
      <c r="CQ101" s="2">
        <f t="shared" si="140"/>
        <v>0</v>
      </c>
      <c r="CR101" s="2">
        <f t="shared" si="141"/>
        <v>0</v>
      </c>
      <c r="CS101" s="2">
        <f t="shared" si="142"/>
        <v>0</v>
      </c>
      <c r="CT101" s="2">
        <f t="shared" si="143"/>
        <v>0</v>
      </c>
      <c r="CU101" s="2">
        <f t="shared" si="144"/>
        <v>0</v>
      </c>
      <c r="CV101" s="2">
        <f t="shared" si="145"/>
        <v>0</v>
      </c>
      <c r="CW101" s="2">
        <f t="shared" si="146"/>
        <v>0</v>
      </c>
      <c r="CX101" s="2">
        <f t="shared" si="147"/>
        <v>0</v>
      </c>
      <c r="CY101" s="2">
        <f t="shared" si="148"/>
        <v>0</v>
      </c>
      <c r="CZ101" s="2">
        <f t="shared" si="149"/>
        <v>0</v>
      </c>
      <c r="DA101" s="2">
        <f t="shared" si="150"/>
        <v>0</v>
      </c>
      <c r="DB101" s="2">
        <f t="shared" si="151"/>
        <v>0</v>
      </c>
      <c r="DC101" s="2">
        <f t="shared" si="152"/>
        <v>0</v>
      </c>
      <c r="DD101" s="2">
        <f t="shared" si="153"/>
        <v>0</v>
      </c>
      <c r="DE101" s="2">
        <f t="shared" si="154"/>
        <v>0</v>
      </c>
      <c r="DF101" s="2">
        <f t="shared" si="155"/>
        <v>0</v>
      </c>
      <c r="DG101" s="2">
        <f t="shared" si="156"/>
        <v>0</v>
      </c>
      <c r="DH101" s="2">
        <f t="shared" si="157"/>
        <v>0</v>
      </c>
      <c r="DI101" s="2">
        <f t="shared" si="158"/>
        <v>0</v>
      </c>
      <c r="DJ101" s="2">
        <f t="shared" si="159"/>
        <v>0</v>
      </c>
      <c r="DK101" s="2">
        <f t="shared" si="160"/>
        <v>0</v>
      </c>
      <c r="DL101" s="2">
        <f t="shared" si="161"/>
        <v>0</v>
      </c>
      <c r="DM101" s="2">
        <f t="shared" si="162"/>
        <v>0</v>
      </c>
      <c r="DN101" s="2">
        <f t="shared" si="163"/>
        <v>0</v>
      </c>
      <c r="DO101" s="2">
        <f t="shared" si="164"/>
        <v>0</v>
      </c>
      <c r="DP101" s="2">
        <f t="shared" si="165"/>
        <v>0</v>
      </c>
      <c r="DQ101" s="2">
        <f t="shared" si="166"/>
        <v>0</v>
      </c>
      <c r="DR101" s="2">
        <f t="shared" si="167"/>
        <v>0</v>
      </c>
      <c r="DS101" s="2">
        <f t="shared" si="168"/>
        <v>0</v>
      </c>
      <c r="DT101" s="2">
        <f t="shared" si="169"/>
        <v>0</v>
      </c>
      <c r="DU101" s="2">
        <f t="shared" si="170"/>
        <v>0</v>
      </c>
      <c r="DV101" s="2">
        <f t="shared" si="171"/>
        <v>0</v>
      </c>
      <c r="DW101" s="2">
        <f t="shared" si="172"/>
        <v>0</v>
      </c>
      <c r="DX101" s="2">
        <f t="shared" si="173"/>
        <v>0</v>
      </c>
      <c r="DY101" s="2">
        <f t="shared" si="174"/>
        <v>0</v>
      </c>
      <c r="DZ101" s="2">
        <f t="shared" si="175"/>
        <v>0</v>
      </c>
      <c r="EA101" s="2">
        <f t="shared" si="176"/>
        <v>0</v>
      </c>
      <c r="EB101" s="2">
        <f t="shared" si="177"/>
        <v>0</v>
      </c>
      <c r="EC101" s="2">
        <f t="shared" si="178"/>
        <v>0</v>
      </c>
      <c r="ED101" s="2">
        <f t="shared" si="179"/>
        <v>0</v>
      </c>
      <c r="EE101" s="2">
        <f t="shared" si="180"/>
        <v>0</v>
      </c>
      <c r="EF101" s="2">
        <f t="shared" si="181"/>
        <v>0</v>
      </c>
      <c r="EG101" s="2">
        <f t="shared" si="182"/>
        <v>0</v>
      </c>
      <c r="EH101" s="2">
        <f t="shared" si="122"/>
        <v>0</v>
      </c>
      <c r="EI101" s="2">
        <f t="shared" si="134"/>
        <v>0</v>
      </c>
      <c r="EJ101" s="2">
        <f t="shared" si="134"/>
        <v>0</v>
      </c>
      <c r="EK101" s="2">
        <f t="shared" si="134"/>
        <v>0</v>
      </c>
      <c r="EL101" s="2">
        <f t="shared" si="134"/>
        <v>0</v>
      </c>
      <c r="EM101" s="2">
        <f t="shared" si="134"/>
        <v>0</v>
      </c>
      <c r="EN101" s="2">
        <f t="shared" si="134"/>
        <v>0</v>
      </c>
      <c r="EO101" s="2">
        <f t="shared" si="134"/>
        <v>0</v>
      </c>
      <c r="EP101" s="2">
        <f t="shared" si="134"/>
        <v>0</v>
      </c>
    </row>
    <row r="102" spans="1:146" ht="15" x14ac:dyDescent="0.2">
      <c r="A102" s="348"/>
      <c r="B102" s="244"/>
      <c r="C102" s="245"/>
      <c r="D102" s="246"/>
      <c r="E102" s="245"/>
      <c r="F102" s="244">
        <f>+SUMIF('UP PM'!$N$6:$N$4935,A102,'UP PM'!$G$6:$G$4935)</f>
        <v>0</v>
      </c>
      <c r="H102" s="248">
        <f>SUMIF('BLOC PM'!$N$6:$N$207,A102,'BLOC PM'!$L$6:$L$207)+SUMIF('UP PM'!$N$6:$N$118,A102,'UP PM'!$S$6:$S$118)</f>
        <v>0</v>
      </c>
      <c r="I102" s="97"/>
      <c r="L102" s="66"/>
      <c r="M102" s="9" t="str">
        <f>IF('BLOC PM'!A92&lt;&gt;"",'BLOC PM'!A92,"")</f>
        <v/>
      </c>
      <c r="N102" s="9">
        <f>IF(AND('BLOC PM'!A92&lt;&gt;"",'BLOC PM'!N92&lt;&gt;"*Non mis en vente"),1,0)</f>
        <v>0</v>
      </c>
      <c r="O102" s="9">
        <f>IF(OR('BLOC PM'!E92="CR",'BLOC PM'!E92="CE"),1,0)</f>
        <v>0</v>
      </c>
      <c r="P102" s="9">
        <f>IF(AND('BLOC PM'!N92&lt;&gt;"*RETIRE",'BLOC PM'!N92&lt;&gt;"*PAS D'OFFRE",'BLOC PM'!N92&lt;&gt;""),1,0)</f>
        <v>0</v>
      </c>
      <c r="Q102" s="10">
        <f>'BLOC PM'!I92</f>
        <v>0</v>
      </c>
      <c r="R102" s="10">
        <f t="shared" si="131"/>
        <v>0</v>
      </c>
      <c r="S102" s="10">
        <f>'BLOC PM'!L92</f>
        <v>0</v>
      </c>
      <c r="T102" s="10">
        <f t="shared" si="132"/>
        <v>0</v>
      </c>
      <c r="U102" s="10">
        <f>'BLOC PM'!O92</f>
        <v>0</v>
      </c>
      <c r="V102" s="10">
        <f t="shared" si="133"/>
        <v>0</v>
      </c>
      <c r="W102" s="10">
        <f>'BLOC PM'!B92</f>
        <v>0</v>
      </c>
      <c r="X102" s="7"/>
      <c r="Y102" s="2">
        <f>+'UP PM'!A93</f>
        <v>0</v>
      </c>
      <c r="Z102" s="2">
        <f>IF(AND('UP PM'!A93&lt;&gt;"",'UP PM'!N93&lt;&gt;"*Non mis en vente"),1,0)</f>
        <v>0</v>
      </c>
      <c r="AA102" s="2">
        <f>IF(AND('UP PM'!N93&lt;&gt;"*RETIRE",'UP PM'!N93&lt;&gt;"*PAS D'OFFRE",'UP PM'!N93&lt;&gt;""),1,0)</f>
        <v>0</v>
      </c>
      <c r="AB102" s="10">
        <f>+'UP PM'!G93</f>
        <v>0</v>
      </c>
      <c r="AC102" s="2">
        <f t="shared" si="135"/>
        <v>0</v>
      </c>
      <c r="AD102" s="2">
        <f>'UP PM'!B93</f>
        <v>0</v>
      </c>
      <c r="AE102" s="7"/>
      <c r="AF102" s="154"/>
      <c r="AG102" s="9" t="str">
        <f>IF('BLOC PM'!A92&lt;&gt;"",'BLOC PM'!A92,"")</f>
        <v/>
      </c>
      <c r="AH102" s="148">
        <f>IF(AND('BLOC PM'!$K92&gt;synthèse!AH$14,'BLOC PM'!$K92&lt;synthèse!AH$14+0.1),1,0)</f>
        <v>0</v>
      </c>
      <c r="AI102" s="148">
        <f>IF(AND('BLOC PM'!$K92&gt;synthèse!AI$14,'BLOC PM'!$K92&lt;synthèse!AI$14+0.1),1,0)</f>
        <v>0</v>
      </c>
      <c r="AJ102" s="148">
        <f>IF(AND('BLOC PM'!$K92&gt;synthèse!AJ$14,'BLOC PM'!$K92&lt;synthèse!AJ$14+0.1),1,0)</f>
        <v>0</v>
      </c>
      <c r="AK102" s="148">
        <f>IF(AND('BLOC PM'!$K92&gt;synthèse!AK$14,'BLOC PM'!$K92&lt;synthèse!AK$14+0.1),1,0)</f>
        <v>0</v>
      </c>
      <c r="AL102" s="148">
        <f>IF(AND('BLOC PM'!$K92&gt;synthèse!AL$14,'BLOC PM'!$K92&lt;synthèse!AL$14+0.1),1,0)</f>
        <v>0</v>
      </c>
      <c r="AM102" s="148">
        <f>IF(AND('BLOC PM'!$K92&gt;synthèse!AM$14,'BLOC PM'!$K92&lt;synthèse!AM$14+0.1),1,0)</f>
        <v>0</v>
      </c>
      <c r="AN102" s="148">
        <f>IF(AND('BLOC PM'!$K92&gt;synthèse!AN$14,'BLOC PM'!$K92&lt;synthèse!AN$14+0.1),1,0)</f>
        <v>0</v>
      </c>
      <c r="AO102" s="148">
        <f>IF(AND('BLOC PM'!$K92&gt;synthèse!AO$14,'BLOC PM'!$K92&lt;synthèse!AO$14+0.1),1,0)</f>
        <v>0</v>
      </c>
      <c r="AP102" s="148">
        <f>IF(AND('BLOC PM'!$K92&gt;synthèse!AP$14,'BLOC PM'!$K92&lt;synthèse!AP$14+0.1),1,0)</f>
        <v>0</v>
      </c>
      <c r="AQ102" s="148">
        <f>IF(AND('BLOC PM'!$K92&gt;synthèse!AQ$14,'BLOC PM'!$K92&lt;synthèse!AQ$14+0.1),1,0)</f>
        <v>0</v>
      </c>
      <c r="AR102" s="148">
        <f>IF(AND('BLOC PM'!$K92&gt;synthèse!AR$14,'BLOC PM'!$K92&lt;synthèse!AR$14+0.1),1,0)</f>
        <v>0</v>
      </c>
      <c r="AS102" s="148">
        <f>IF(AND('BLOC PM'!$K92&gt;synthèse!AS$14,'BLOC PM'!$K92&lt;synthèse!AS$14+0.1),1,0)</f>
        <v>0</v>
      </c>
      <c r="AT102" s="148">
        <f>IF(AND('BLOC PM'!$K92&gt;synthèse!AT$14,'BLOC PM'!$K92&lt;synthèse!AT$14+0.1),1,0)</f>
        <v>0</v>
      </c>
      <c r="AU102" s="148">
        <f>IF(AND('BLOC PM'!$K92&gt;synthèse!AU$14,'BLOC PM'!$K92&lt;synthèse!AU$14+0.1),1,0)</f>
        <v>0</v>
      </c>
      <c r="AV102" s="148">
        <f>IF(AND('BLOC PM'!$K92&gt;synthèse!AV$14,'BLOC PM'!$K92&lt;synthèse!AV$14+0.1),1,0)</f>
        <v>0</v>
      </c>
      <c r="AW102" s="148">
        <f>IF(AND('BLOC PM'!$K92&gt;synthèse!AW$14,'BLOC PM'!$K92&lt;synthèse!AW$14+0.1),1,0)</f>
        <v>0</v>
      </c>
      <c r="AX102" s="148">
        <f>IF(AND('BLOC PM'!$K92&gt;synthèse!AX$14,'BLOC PM'!$K92&lt;synthèse!AX$14+0.1),1,0)</f>
        <v>0</v>
      </c>
      <c r="AY102" s="148">
        <f>IF(AND('BLOC PM'!$K92&gt;synthèse!AY$14,'BLOC PM'!$K92&lt;synthèse!AY$14+0.1),1,0)</f>
        <v>0</v>
      </c>
      <c r="AZ102" s="148">
        <f>IF(AND('BLOC PM'!$K92&gt;synthèse!AZ$14,'BLOC PM'!$K92&lt;synthèse!AZ$14+0.1),1,0)</f>
        <v>0</v>
      </c>
      <c r="BA102" s="148">
        <f>IF(AND('BLOC PM'!$K92&gt;synthèse!BA$14,'BLOC PM'!$K92&lt;synthèse!BA$14+0.1),1,0)</f>
        <v>0</v>
      </c>
      <c r="BB102" s="148">
        <f>IF(AND('BLOC PM'!$K92&gt;synthèse!BB$14,'BLOC PM'!$K92&lt;synthèse!BB$14+0.1),1,0)</f>
        <v>0</v>
      </c>
      <c r="BC102" s="148">
        <f>IF(AND('BLOC PM'!$K92&gt;synthèse!BC$14,'BLOC PM'!$K92&lt;synthèse!BC$14+0.1),1,0)</f>
        <v>0</v>
      </c>
      <c r="BD102" s="148">
        <f>IF(AND('BLOC PM'!$K92&gt;synthèse!BD$14,'BLOC PM'!$K92&lt;synthèse!BD$14+0.1),1,0)</f>
        <v>0</v>
      </c>
      <c r="BE102" s="148">
        <f>IF(AND('BLOC PM'!$K92&gt;synthèse!BE$14,'BLOC PM'!$K92&lt;synthèse!BE$14+0.1),1,0)</f>
        <v>0</v>
      </c>
      <c r="BF102" s="148">
        <f>IF(AND('BLOC PM'!$K92&gt;synthèse!BF$14,'BLOC PM'!$K92&lt;synthèse!BF$14+0.1),1,0)</f>
        <v>0</v>
      </c>
      <c r="BG102" s="148">
        <f>IF(AND('BLOC PM'!$K92&gt;synthèse!BG$14,'BLOC PM'!$K92&lt;synthèse!BG$14+0.1),1,0)</f>
        <v>0</v>
      </c>
      <c r="BH102" s="148">
        <f>IF(AND('BLOC PM'!$K92&gt;synthèse!BH$14,'BLOC PM'!$K92&lt;synthèse!BH$14+0.1),1,0)</f>
        <v>0</v>
      </c>
      <c r="BI102" s="148">
        <f>IF(AND('BLOC PM'!$K92&gt;synthèse!BI$14,'BLOC PM'!$K92&lt;synthèse!BI$14+0.1),1,0)</f>
        <v>0</v>
      </c>
      <c r="BJ102" s="148">
        <f>IF(AND('BLOC PM'!$K92&gt;synthèse!BJ$14,'BLOC PM'!$K92&lt;synthèse!BJ$14+0.1),1,0)</f>
        <v>0</v>
      </c>
      <c r="BK102" s="148">
        <f>IF(AND('BLOC PM'!$K92&gt;synthèse!BK$14,'BLOC PM'!$K92&lt;synthèse!BK$14+0.1),1,0)</f>
        <v>0</v>
      </c>
      <c r="BL102" s="148">
        <f>IF(AND('BLOC PM'!$K92&gt;synthèse!BL$14,'BLOC PM'!$K92&lt;synthèse!BL$14+0.1),1,0)</f>
        <v>0</v>
      </c>
      <c r="BM102" s="148">
        <f>IF(AND('BLOC PM'!$K92&gt;synthèse!BM$14,'BLOC PM'!$K92&lt;synthèse!BM$14+0.1),1,0)</f>
        <v>0</v>
      </c>
      <c r="BN102" s="148">
        <f>IF(AND('BLOC PM'!$K92&gt;synthèse!BN$14,'BLOC PM'!$K92&lt;synthèse!BN$14+0.1),1,0)</f>
        <v>0</v>
      </c>
      <c r="BO102" s="148">
        <f>IF(AND('BLOC PM'!$K92&gt;synthèse!BO$14,'BLOC PM'!$K92&lt;synthèse!BO$14+0.1),1,0)</f>
        <v>0</v>
      </c>
      <c r="BP102" s="148">
        <f>IF(AND('BLOC PM'!$K92&gt;synthèse!BP$14,'BLOC PM'!$K92&lt;synthèse!BP$14+0.1),1,0)</f>
        <v>0</v>
      </c>
      <c r="BQ102" s="148">
        <f>IF(AND('BLOC PM'!$K92&gt;synthèse!BQ$14,'BLOC PM'!$K92&lt;synthèse!BQ$14+0.1),1,0)</f>
        <v>0</v>
      </c>
      <c r="BR102" s="148">
        <f>IF(AND('BLOC PM'!$K92&gt;synthèse!BR$14,'BLOC PM'!$K92&lt;synthèse!BR$14+0.1),1,0)</f>
        <v>0</v>
      </c>
      <c r="BS102" s="148">
        <f>IF(AND('BLOC PM'!$K92&gt;synthèse!BS$14,'BLOC PM'!$K92&lt;synthèse!BS$14+0.1),1,0)</f>
        <v>0</v>
      </c>
      <c r="BT102" s="148">
        <f>IF(AND('BLOC PM'!$K92&gt;synthèse!BT$14,'BLOC PM'!$K92&lt;synthèse!BT$14+0.1),1,0)</f>
        <v>0</v>
      </c>
      <c r="BU102" s="148">
        <f>IF(AND('BLOC PM'!$K92&gt;synthèse!BU$14,'BLOC PM'!$K92&lt;synthèse!BU$14+0.1),1,0)</f>
        <v>0</v>
      </c>
      <c r="BV102" s="148">
        <f>IF(AND('BLOC PM'!$K92&gt;synthèse!BV$14,'BLOC PM'!$K92&lt;synthèse!BV$14+0.1),1,0)</f>
        <v>0</v>
      </c>
      <c r="BW102" s="148">
        <f>IF(AND('BLOC PM'!$K92&gt;synthèse!BW$14,'BLOC PM'!$K92&lt;synthèse!BW$14+0.1),1,0)</f>
        <v>0</v>
      </c>
      <c r="BX102" s="148">
        <f>IF(AND('BLOC PM'!$K92&gt;synthèse!BX$14,'BLOC PM'!$K92&lt;synthèse!BX$14+0.1),1,0)</f>
        <v>0</v>
      </c>
      <c r="BY102" s="148">
        <f>IF(AND('BLOC PM'!$K92&gt;synthèse!BY$14,'BLOC PM'!$K92&lt;synthèse!BY$14+0.1),1,0)</f>
        <v>0</v>
      </c>
      <c r="BZ102" s="148">
        <f>IF(AND('BLOC PM'!$K92&gt;synthèse!BZ$14,'BLOC PM'!$K92&lt;synthèse!BZ$14+0.1),1,0)</f>
        <v>0</v>
      </c>
      <c r="CA102" s="148">
        <f>IF(AND('BLOC PM'!$K92&gt;synthèse!CA$14,'BLOC PM'!$K92&lt;synthèse!CA$14+0.1),1,0)</f>
        <v>0</v>
      </c>
      <c r="CB102" s="148">
        <f>IF(AND('BLOC PM'!$K92&gt;synthèse!CB$14,'BLOC PM'!$K92&lt;synthèse!CB$14+0.1),1,0)</f>
        <v>0</v>
      </c>
      <c r="CC102" s="148">
        <f>IF(AND('BLOC PM'!$K92&gt;synthèse!CC$14,'BLOC PM'!$K92&lt;synthèse!CC$14+0.1),1,0)</f>
        <v>0</v>
      </c>
      <c r="CD102" s="148">
        <f>IF(AND('BLOC PM'!$K92&gt;synthèse!CD$14,'BLOC PM'!$K92&lt;synthèse!CD$14+0.1),1,0)</f>
        <v>0</v>
      </c>
      <c r="CE102" s="148">
        <f>IF(AND('BLOC PM'!$K92&gt;synthèse!CE$14,'BLOC PM'!$K92&lt;synthèse!CE$14+0.1),1,0)</f>
        <v>0</v>
      </c>
      <c r="CF102" s="148">
        <f>IF(AND('BLOC PM'!$K92&gt;synthèse!CF$14,'BLOC PM'!$K92&lt;synthèse!CF$14+0.1),1,0)</f>
        <v>0</v>
      </c>
      <c r="CG102" s="148">
        <f>IF(AND('BLOC PM'!$K92&gt;synthèse!CG$14,'BLOC PM'!$K92&lt;synthèse!CG$14+0.1),1,0)</f>
        <v>0</v>
      </c>
      <c r="CH102" s="148">
        <f>IF(AND('BLOC PM'!$K92&gt;synthèse!CH$14,'BLOC PM'!$K92&lt;synthèse!CH$14+0.1),1,0)</f>
        <v>0</v>
      </c>
      <c r="CI102" s="148">
        <f>IF(AND('BLOC PM'!$K92&gt;synthèse!CI$14,'BLOC PM'!$K92&lt;synthèse!CI$14+0.1),1,0)</f>
        <v>0</v>
      </c>
      <c r="CJ102" s="148">
        <f>IF(AND('BLOC PM'!$K92&gt;synthèse!CJ$14,'BLOC PM'!$K92&lt;synthèse!CJ$14+0.1),1,0)</f>
        <v>0</v>
      </c>
      <c r="CK102" s="148">
        <f>IF(AND('BLOC PM'!$K92&gt;synthèse!CK$14,'BLOC PM'!$K92&lt;synthèse!CK$14+0.1),1,0)</f>
        <v>0</v>
      </c>
      <c r="CM102" s="2">
        <f t="shared" si="136"/>
        <v>0</v>
      </c>
      <c r="CN102" s="2">
        <f t="shared" si="137"/>
        <v>0</v>
      </c>
      <c r="CO102" s="2">
        <f t="shared" si="138"/>
        <v>0</v>
      </c>
      <c r="CP102" s="2">
        <f t="shared" si="139"/>
        <v>0</v>
      </c>
      <c r="CQ102" s="2">
        <f t="shared" si="140"/>
        <v>0</v>
      </c>
      <c r="CR102" s="2">
        <f t="shared" si="141"/>
        <v>0</v>
      </c>
      <c r="CS102" s="2">
        <f t="shared" si="142"/>
        <v>0</v>
      </c>
      <c r="CT102" s="2">
        <f t="shared" si="143"/>
        <v>0</v>
      </c>
      <c r="CU102" s="2">
        <f t="shared" si="144"/>
        <v>0</v>
      </c>
      <c r="CV102" s="2">
        <f t="shared" si="145"/>
        <v>0</v>
      </c>
      <c r="CW102" s="2">
        <f t="shared" si="146"/>
        <v>0</v>
      </c>
      <c r="CX102" s="2">
        <f t="shared" si="147"/>
        <v>0</v>
      </c>
      <c r="CY102" s="2">
        <f t="shared" si="148"/>
        <v>0</v>
      </c>
      <c r="CZ102" s="2">
        <f t="shared" si="149"/>
        <v>0</v>
      </c>
      <c r="DA102" s="2">
        <f t="shared" si="150"/>
        <v>0</v>
      </c>
      <c r="DB102" s="2">
        <f t="shared" si="151"/>
        <v>0</v>
      </c>
      <c r="DC102" s="2">
        <f t="shared" si="152"/>
        <v>0</v>
      </c>
      <c r="DD102" s="2">
        <f t="shared" si="153"/>
        <v>0</v>
      </c>
      <c r="DE102" s="2">
        <f t="shared" si="154"/>
        <v>0</v>
      </c>
      <c r="DF102" s="2">
        <f t="shared" si="155"/>
        <v>0</v>
      </c>
      <c r="DG102" s="2">
        <f t="shared" si="156"/>
        <v>0</v>
      </c>
      <c r="DH102" s="2">
        <f t="shared" si="157"/>
        <v>0</v>
      </c>
      <c r="DI102" s="2">
        <f t="shared" si="158"/>
        <v>0</v>
      </c>
      <c r="DJ102" s="2">
        <f t="shared" si="159"/>
        <v>0</v>
      </c>
      <c r="DK102" s="2">
        <f t="shared" si="160"/>
        <v>0</v>
      </c>
      <c r="DL102" s="2">
        <f t="shared" si="161"/>
        <v>0</v>
      </c>
      <c r="DM102" s="2">
        <f t="shared" si="162"/>
        <v>0</v>
      </c>
      <c r="DN102" s="2">
        <f t="shared" si="163"/>
        <v>0</v>
      </c>
      <c r="DO102" s="2">
        <f t="shared" si="164"/>
        <v>0</v>
      </c>
      <c r="DP102" s="2">
        <f t="shared" si="165"/>
        <v>0</v>
      </c>
      <c r="DQ102" s="2">
        <f t="shared" si="166"/>
        <v>0</v>
      </c>
      <c r="DR102" s="2">
        <f t="shared" si="167"/>
        <v>0</v>
      </c>
      <c r="DS102" s="2">
        <f t="shared" si="168"/>
        <v>0</v>
      </c>
      <c r="DT102" s="2">
        <f t="shared" si="169"/>
        <v>0</v>
      </c>
      <c r="DU102" s="2">
        <f t="shared" si="170"/>
        <v>0</v>
      </c>
      <c r="DV102" s="2">
        <f t="shared" si="171"/>
        <v>0</v>
      </c>
      <c r="DW102" s="2">
        <f t="shared" si="172"/>
        <v>0</v>
      </c>
      <c r="DX102" s="2">
        <f t="shared" si="173"/>
        <v>0</v>
      </c>
      <c r="DY102" s="2">
        <f t="shared" si="174"/>
        <v>0</v>
      </c>
      <c r="DZ102" s="2">
        <f t="shared" si="175"/>
        <v>0</v>
      </c>
      <c r="EA102" s="2">
        <f t="shared" si="176"/>
        <v>0</v>
      </c>
      <c r="EB102" s="2">
        <f t="shared" si="177"/>
        <v>0</v>
      </c>
      <c r="EC102" s="2">
        <f t="shared" si="178"/>
        <v>0</v>
      </c>
      <c r="ED102" s="2">
        <f t="shared" si="179"/>
        <v>0</v>
      </c>
      <c r="EE102" s="2">
        <f t="shared" si="180"/>
        <v>0</v>
      </c>
      <c r="EF102" s="2">
        <f t="shared" si="181"/>
        <v>0</v>
      </c>
      <c r="EG102" s="2">
        <f t="shared" si="182"/>
        <v>0</v>
      </c>
      <c r="EH102" s="2">
        <f t="shared" si="122"/>
        <v>0</v>
      </c>
      <c r="EI102" s="2">
        <f t="shared" si="134"/>
        <v>0</v>
      </c>
      <c r="EJ102" s="2">
        <f t="shared" si="134"/>
        <v>0</v>
      </c>
      <c r="EK102" s="2">
        <f t="shared" si="134"/>
        <v>0</v>
      </c>
      <c r="EL102" s="2">
        <f t="shared" si="134"/>
        <v>0</v>
      </c>
      <c r="EM102" s="2">
        <f t="shared" si="134"/>
        <v>0</v>
      </c>
      <c r="EN102" s="2">
        <f t="shared" si="134"/>
        <v>0</v>
      </c>
      <c r="EO102" s="2">
        <f t="shared" si="134"/>
        <v>0</v>
      </c>
      <c r="EP102" s="2">
        <f t="shared" si="134"/>
        <v>0</v>
      </c>
    </row>
    <row r="103" spans="1:146" ht="15" x14ac:dyDescent="0.2">
      <c r="A103" s="306"/>
      <c r="B103" s="307"/>
      <c r="C103" s="247"/>
      <c r="D103" s="247"/>
      <c r="E103" s="247"/>
      <c r="F103" s="244">
        <f>+SUMIF('UP PM'!$N$6:$N$4935,A103,'UP PM'!$G$6:$G$4935)</f>
        <v>0</v>
      </c>
      <c r="H103" s="248">
        <f>SUMIF('BLOC PM'!$N$6:$N$207,A103,'BLOC PM'!$L$6:$L$207)+SUMIF('UP PM'!$N$6:$N$118,A103,'UP PM'!$S$6:$S$118)</f>
        <v>0</v>
      </c>
      <c r="I103" s="97"/>
      <c r="L103" s="66"/>
      <c r="M103" s="9" t="str">
        <f>IF('BLOC PM'!A93&lt;&gt;"",'BLOC PM'!A93,"")</f>
        <v/>
      </c>
      <c r="N103" s="9">
        <f>IF(AND('BLOC PM'!A93&lt;&gt;"",'BLOC PM'!N93&lt;&gt;"*Non mis en vente"),1,0)</f>
        <v>0</v>
      </c>
      <c r="O103" s="9">
        <f>IF(OR('BLOC PM'!E93="CR",'BLOC PM'!E93="CE"),1,0)</f>
        <v>0</v>
      </c>
      <c r="P103" s="9">
        <f>IF(AND('BLOC PM'!N93&lt;&gt;"*RETIRE",'BLOC PM'!N93&lt;&gt;"*PAS D'OFFRE",'BLOC PM'!N93&lt;&gt;""),1,0)</f>
        <v>0</v>
      </c>
      <c r="Q103" s="10">
        <f>'BLOC PM'!I93</f>
        <v>0</v>
      </c>
      <c r="R103" s="10">
        <f t="shared" si="131"/>
        <v>0</v>
      </c>
      <c r="S103" s="10">
        <f>'BLOC PM'!L93</f>
        <v>0</v>
      </c>
      <c r="T103" s="10">
        <f t="shared" si="132"/>
        <v>0</v>
      </c>
      <c r="U103" s="10">
        <f>'BLOC PM'!O93</f>
        <v>0</v>
      </c>
      <c r="V103" s="10">
        <f t="shared" si="133"/>
        <v>0</v>
      </c>
      <c r="W103" s="10">
        <f>'BLOC PM'!B93</f>
        <v>0</v>
      </c>
      <c r="X103" s="7"/>
      <c r="Y103" s="2">
        <f>+'UP PM'!A94</f>
        <v>0</v>
      </c>
      <c r="Z103" s="2">
        <f>IF(AND('UP PM'!A94&lt;&gt;"",'UP PM'!N94&lt;&gt;"*Non mis en vente"),1,0)</f>
        <v>0</v>
      </c>
      <c r="AA103" s="2">
        <f>IF(AND('UP PM'!N94&lt;&gt;"*RETIRE",'UP PM'!N94&lt;&gt;"*PAS D'OFFRE",'UP PM'!N94&lt;&gt;""),1,0)</f>
        <v>0</v>
      </c>
      <c r="AB103" s="10">
        <f>+'UP PM'!G94</f>
        <v>0</v>
      </c>
      <c r="AC103" s="2">
        <f t="shared" si="135"/>
        <v>0</v>
      </c>
      <c r="AD103" s="2">
        <f>'UP PM'!B94</f>
        <v>0</v>
      </c>
      <c r="AE103" s="7"/>
      <c r="AF103" s="154"/>
      <c r="AG103" s="9" t="str">
        <f>IF('BLOC PM'!A93&lt;&gt;"",'BLOC PM'!A93,"")</f>
        <v/>
      </c>
      <c r="AH103" s="148">
        <f>IF(AND('BLOC PM'!$K93&gt;synthèse!AH$14,'BLOC PM'!$K93&lt;synthèse!AH$14+0.1),1,0)</f>
        <v>0</v>
      </c>
      <c r="AI103" s="148">
        <f>IF(AND('BLOC PM'!$K93&gt;synthèse!AI$14,'BLOC PM'!$K93&lt;synthèse!AI$14+0.1),1,0)</f>
        <v>0</v>
      </c>
      <c r="AJ103" s="148">
        <f>IF(AND('BLOC PM'!$K93&gt;synthèse!AJ$14,'BLOC PM'!$K93&lt;synthèse!AJ$14+0.1),1,0)</f>
        <v>0</v>
      </c>
      <c r="AK103" s="148">
        <f>IF(AND('BLOC PM'!$K93&gt;synthèse!AK$14,'BLOC PM'!$K93&lt;synthèse!AK$14+0.1),1,0)</f>
        <v>0</v>
      </c>
      <c r="AL103" s="148">
        <f>IF(AND('BLOC PM'!$K93&gt;synthèse!AL$14,'BLOC PM'!$K93&lt;synthèse!AL$14+0.1),1,0)</f>
        <v>0</v>
      </c>
      <c r="AM103" s="148">
        <f>IF(AND('BLOC PM'!$K93&gt;synthèse!AM$14,'BLOC PM'!$K93&lt;synthèse!AM$14+0.1),1,0)</f>
        <v>0</v>
      </c>
      <c r="AN103" s="148">
        <f>IF(AND('BLOC PM'!$K93&gt;synthèse!AN$14,'BLOC PM'!$K93&lt;synthèse!AN$14+0.1),1,0)</f>
        <v>0</v>
      </c>
      <c r="AO103" s="148">
        <f>IF(AND('BLOC PM'!$K93&gt;synthèse!AO$14,'BLOC PM'!$K93&lt;synthèse!AO$14+0.1),1,0)</f>
        <v>0</v>
      </c>
      <c r="AP103" s="148">
        <f>IF(AND('BLOC PM'!$K93&gt;synthèse!AP$14,'BLOC PM'!$K93&lt;synthèse!AP$14+0.1),1,0)</f>
        <v>0</v>
      </c>
      <c r="AQ103" s="148">
        <f>IF(AND('BLOC PM'!$K93&gt;synthèse!AQ$14,'BLOC PM'!$K93&lt;synthèse!AQ$14+0.1),1,0)</f>
        <v>0</v>
      </c>
      <c r="AR103" s="148">
        <f>IF(AND('BLOC PM'!$K93&gt;synthèse!AR$14,'BLOC PM'!$K93&lt;synthèse!AR$14+0.1),1,0)</f>
        <v>0</v>
      </c>
      <c r="AS103" s="148">
        <f>IF(AND('BLOC PM'!$K93&gt;synthèse!AS$14,'BLOC PM'!$K93&lt;synthèse!AS$14+0.1),1,0)</f>
        <v>0</v>
      </c>
      <c r="AT103" s="148">
        <f>IF(AND('BLOC PM'!$K93&gt;synthèse!AT$14,'BLOC PM'!$K93&lt;synthèse!AT$14+0.1),1,0)</f>
        <v>0</v>
      </c>
      <c r="AU103" s="148">
        <f>IF(AND('BLOC PM'!$K93&gt;synthèse!AU$14,'BLOC PM'!$K93&lt;synthèse!AU$14+0.1),1,0)</f>
        <v>0</v>
      </c>
      <c r="AV103" s="148">
        <f>IF(AND('BLOC PM'!$K93&gt;synthèse!AV$14,'BLOC PM'!$K93&lt;synthèse!AV$14+0.1),1,0)</f>
        <v>0</v>
      </c>
      <c r="AW103" s="148">
        <f>IF(AND('BLOC PM'!$K93&gt;synthèse!AW$14,'BLOC PM'!$K93&lt;synthèse!AW$14+0.1),1,0)</f>
        <v>0</v>
      </c>
      <c r="AX103" s="148">
        <f>IF(AND('BLOC PM'!$K93&gt;synthèse!AX$14,'BLOC PM'!$K93&lt;synthèse!AX$14+0.1),1,0)</f>
        <v>0</v>
      </c>
      <c r="AY103" s="148">
        <f>IF(AND('BLOC PM'!$K93&gt;synthèse!AY$14,'BLOC PM'!$K93&lt;synthèse!AY$14+0.1),1,0)</f>
        <v>0</v>
      </c>
      <c r="AZ103" s="148">
        <f>IF(AND('BLOC PM'!$K93&gt;synthèse!AZ$14,'BLOC PM'!$K93&lt;synthèse!AZ$14+0.1),1,0)</f>
        <v>0</v>
      </c>
      <c r="BA103" s="148">
        <f>IF(AND('BLOC PM'!$K93&gt;synthèse!BA$14,'BLOC PM'!$K93&lt;synthèse!BA$14+0.1),1,0)</f>
        <v>0</v>
      </c>
      <c r="BB103" s="148">
        <f>IF(AND('BLOC PM'!$K93&gt;synthèse!BB$14,'BLOC PM'!$K93&lt;synthèse!BB$14+0.1),1,0)</f>
        <v>0</v>
      </c>
      <c r="BC103" s="148">
        <f>IF(AND('BLOC PM'!$K93&gt;synthèse!BC$14,'BLOC PM'!$K93&lt;synthèse!BC$14+0.1),1,0)</f>
        <v>0</v>
      </c>
      <c r="BD103" s="148">
        <f>IF(AND('BLOC PM'!$K93&gt;synthèse!BD$14,'BLOC PM'!$K93&lt;synthèse!BD$14+0.1),1,0)</f>
        <v>0</v>
      </c>
      <c r="BE103" s="148">
        <f>IF(AND('BLOC PM'!$K93&gt;synthèse!BE$14,'BLOC PM'!$K93&lt;synthèse!BE$14+0.1),1,0)</f>
        <v>0</v>
      </c>
      <c r="BF103" s="148">
        <f>IF(AND('BLOC PM'!$K93&gt;synthèse!BF$14,'BLOC PM'!$K93&lt;synthèse!BF$14+0.1),1,0)</f>
        <v>0</v>
      </c>
      <c r="BG103" s="148">
        <f>IF(AND('BLOC PM'!$K93&gt;synthèse!BG$14,'BLOC PM'!$K93&lt;synthèse!BG$14+0.1),1,0)</f>
        <v>0</v>
      </c>
      <c r="BH103" s="148">
        <f>IF(AND('BLOC PM'!$K93&gt;synthèse!BH$14,'BLOC PM'!$K93&lt;synthèse!BH$14+0.1),1,0)</f>
        <v>0</v>
      </c>
      <c r="BI103" s="148">
        <f>IF(AND('BLOC PM'!$K93&gt;synthèse!BI$14,'BLOC PM'!$K93&lt;synthèse!BI$14+0.1),1,0)</f>
        <v>0</v>
      </c>
      <c r="BJ103" s="148">
        <f>IF(AND('BLOC PM'!$K93&gt;synthèse!BJ$14,'BLOC PM'!$K93&lt;synthèse!BJ$14+0.1),1,0)</f>
        <v>0</v>
      </c>
      <c r="BK103" s="148">
        <f>IF(AND('BLOC PM'!$K93&gt;synthèse!BK$14,'BLOC PM'!$K93&lt;synthèse!BK$14+0.1),1,0)</f>
        <v>0</v>
      </c>
      <c r="BL103" s="148">
        <f>IF(AND('BLOC PM'!$K93&gt;synthèse!BL$14,'BLOC PM'!$K93&lt;synthèse!BL$14+0.1),1,0)</f>
        <v>0</v>
      </c>
      <c r="BM103" s="148">
        <f>IF(AND('BLOC PM'!$K93&gt;synthèse!BM$14,'BLOC PM'!$K93&lt;synthèse!BM$14+0.1),1,0)</f>
        <v>0</v>
      </c>
      <c r="BN103" s="148">
        <f>IF(AND('BLOC PM'!$K93&gt;synthèse!BN$14,'BLOC PM'!$K93&lt;synthèse!BN$14+0.1),1,0)</f>
        <v>0</v>
      </c>
      <c r="BO103" s="148">
        <f>IF(AND('BLOC PM'!$K93&gt;synthèse!BO$14,'BLOC PM'!$K93&lt;synthèse!BO$14+0.1),1,0)</f>
        <v>0</v>
      </c>
      <c r="BP103" s="148">
        <f>IF(AND('BLOC PM'!$K93&gt;synthèse!BP$14,'BLOC PM'!$K93&lt;synthèse!BP$14+0.1),1,0)</f>
        <v>0</v>
      </c>
      <c r="BQ103" s="148">
        <f>IF(AND('BLOC PM'!$K93&gt;synthèse!BQ$14,'BLOC PM'!$K93&lt;synthèse!BQ$14+0.1),1,0)</f>
        <v>0</v>
      </c>
      <c r="BR103" s="148">
        <f>IF(AND('BLOC PM'!$K93&gt;synthèse!BR$14,'BLOC PM'!$K93&lt;synthèse!BR$14+0.1),1,0)</f>
        <v>0</v>
      </c>
      <c r="BS103" s="148">
        <f>IF(AND('BLOC PM'!$K93&gt;synthèse!BS$14,'BLOC PM'!$K93&lt;synthèse!BS$14+0.1),1,0)</f>
        <v>0</v>
      </c>
      <c r="BT103" s="148">
        <f>IF(AND('BLOC PM'!$K93&gt;synthèse!BT$14,'BLOC PM'!$K93&lt;synthèse!BT$14+0.1),1,0)</f>
        <v>0</v>
      </c>
      <c r="BU103" s="148">
        <f>IF(AND('BLOC PM'!$K93&gt;synthèse!BU$14,'BLOC PM'!$K93&lt;synthèse!BU$14+0.1),1,0)</f>
        <v>0</v>
      </c>
      <c r="BV103" s="148">
        <f>IF(AND('BLOC PM'!$K93&gt;synthèse!BV$14,'BLOC PM'!$K93&lt;synthèse!BV$14+0.1),1,0)</f>
        <v>0</v>
      </c>
      <c r="BW103" s="148">
        <f>IF(AND('BLOC PM'!$K93&gt;synthèse!BW$14,'BLOC PM'!$K93&lt;synthèse!BW$14+0.1),1,0)</f>
        <v>0</v>
      </c>
      <c r="BX103" s="148">
        <f>IF(AND('BLOC PM'!$K93&gt;synthèse!BX$14,'BLOC PM'!$K93&lt;synthèse!BX$14+0.1),1,0)</f>
        <v>0</v>
      </c>
      <c r="BY103" s="148">
        <f>IF(AND('BLOC PM'!$K93&gt;synthèse!BY$14,'BLOC PM'!$K93&lt;synthèse!BY$14+0.1),1,0)</f>
        <v>0</v>
      </c>
      <c r="BZ103" s="148">
        <f>IF(AND('BLOC PM'!$K93&gt;synthèse!BZ$14,'BLOC PM'!$K93&lt;synthèse!BZ$14+0.1),1,0)</f>
        <v>0</v>
      </c>
      <c r="CA103" s="148">
        <f>IF(AND('BLOC PM'!$K93&gt;synthèse!CA$14,'BLOC PM'!$K93&lt;synthèse!CA$14+0.1),1,0)</f>
        <v>0</v>
      </c>
      <c r="CB103" s="148">
        <f>IF(AND('BLOC PM'!$K93&gt;synthèse!CB$14,'BLOC PM'!$K93&lt;synthèse!CB$14+0.1),1,0)</f>
        <v>0</v>
      </c>
      <c r="CC103" s="148">
        <f>IF(AND('BLOC PM'!$K93&gt;synthèse!CC$14,'BLOC PM'!$K93&lt;synthèse!CC$14+0.1),1,0)</f>
        <v>0</v>
      </c>
      <c r="CD103" s="148">
        <f>IF(AND('BLOC PM'!$K93&gt;synthèse!CD$14,'BLOC PM'!$K93&lt;synthèse!CD$14+0.1),1,0)</f>
        <v>0</v>
      </c>
      <c r="CE103" s="148">
        <f>IF(AND('BLOC PM'!$K93&gt;synthèse!CE$14,'BLOC PM'!$K93&lt;synthèse!CE$14+0.1),1,0)</f>
        <v>0</v>
      </c>
      <c r="CF103" s="148">
        <f>IF(AND('BLOC PM'!$K93&gt;synthèse!CF$14,'BLOC PM'!$K93&lt;synthèse!CF$14+0.1),1,0)</f>
        <v>0</v>
      </c>
      <c r="CG103" s="148">
        <f>IF(AND('BLOC PM'!$K93&gt;synthèse!CG$14,'BLOC PM'!$K93&lt;synthèse!CG$14+0.1),1,0)</f>
        <v>0</v>
      </c>
      <c r="CH103" s="148">
        <f>IF(AND('BLOC PM'!$K93&gt;synthèse!CH$14,'BLOC PM'!$K93&lt;synthèse!CH$14+0.1),1,0)</f>
        <v>0</v>
      </c>
      <c r="CI103" s="148">
        <f>IF(AND('BLOC PM'!$K93&gt;synthèse!CI$14,'BLOC PM'!$K93&lt;synthèse!CI$14+0.1),1,0)</f>
        <v>0</v>
      </c>
      <c r="CJ103" s="148">
        <f>IF(AND('BLOC PM'!$K93&gt;synthèse!CJ$14,'BLOC PM'!$K93&lt;synthèse!CJ$14+0.1),1,0)</f>
        <v>0</v>
      </c>
      <c r="CK103" s="148">
        <f>IF(AND('BLOC PM'!$K93&gt;synthèse!CK$14,'BLOC PM'!$K93&lt;synthèse!CK$14+0.1),1,0)</f>
        <v>0</v>
      </c>
      <c r="CM103" s="2">
        <f t="shared" si="136"/>
        <v>0</v>
      </c>
      <c r="CN103" s="2">
        <f t="shared" si="137"/>
        <v>0</v>
      </c>
      <c r="CO103" s="2">
        <f t="shared" si="138"/>
        <v>0</v>
      </c>
      <c r="CP103" s="2">
        <f t="shared" si="139"/>
        <v>0</v>
      </c>
      <c r="CQ103" s="2">
        <f t="shared" si="140"/>
        <v>0</v>
      </c>
      <c r="CR103" s="2">
        <f t="shared" si="141"/>
        <v>0</v>
      </c>
      <c r="CS103" s="2">
        <f t="shared" si="142"/>
        <v>0</v>
      </c>
      <c r="CT103" s="2">
        <f t="shared" si="143"/>
        <v>0</v>
      </c>
      <c r="CU103" s="2">
        <f t="shared" si="144"/>
        <v>0</v>
      </c>
      <c r="CV103" s="2">
        <f t="shared" si="145"/>
        <v>0</v>
      </c>
      <c r="CW103" s="2">
        <f t="shared" si="146"/>
        <v>0</v>
      </c>
      <c r="CX103" s="2">
        <f t="shared" si="147"/>
        <v>0</v>
      </c>
      <c r="CY103" s="2">
        <f t="shared" si="148"/>
        <v>0</v>
      </c>
      <c r="CZ103" s="2">
        <f t="shared" si="149"/>
        <v>0</v>
      </c>
      <c r="DA103" s="2">
        <f t="shared" si="150"/>
        <v>0</v>
      </c>
      <c r="DB103" s="2">
        <f t="shared" si="151"/>
        <v>0</v>
      </c>
      <c r="DC103" s="2">
        <f t="shared" si="152"/>
        <v>0</v>
      </c>
      <c r="DD103" s="2">
        <f t="shared" si="153"/>
        <v>0</v>
      </c>
      <c r="DE103" s="2">
        <f t="shared" si="154"/>
        <v>0</v>
      </c>
      <c r="DF103" s="2">
        <f t="shared" si="155"/>
        <v>0</v>
      </c>
      <c r="DG103" s="2">
        <f t="shared" si="156"/>
        <v>0</v>
      </c>
      <c r="DH103" s="2">
        <f t="shared" si="157"/>
        <v>0</v>
      </c>
      <c r="DI103" s="2">
        <f t="shared" si="158"/>
        <v>0</v>
      </c>
      <c r="DJ103" s="2">
        <f t="shared" si="159"/>
        <v>0</v>
      </c>
      <c r="DK103" s="2">
        <f t="shared" si="160"/>
        <v>0</v>
      </c>
      <c r="DL103" s="2">
        <f t="shared" si="161"/>
        <v>0</v>
      </c>
      <c r="DM103" s="2">
        <f t="shared" si="162"/>
        <v>0</v>
      </c>
      <c r="DN103" s="2">
        <f t="shared" si="163"/>
        <v>0</v>
      </c>
      <c r="DO103" s="2">
        <f t="shared" si="164"/>
        <v>0</v>
      </c>
      <c r="DP103" s="2">
        <f t="shared" si="165"/>
        <v>0</v>
      </c>
      <c r="DQ103" s="2">
        <f t="shared" si="166"/>
        <v>0</v>
      </c>
      <c r="DR103" s="2">
        <f t="shared" si="167"/>
        <v>0</v>
      </c>
      <c r="DS103" s="2">
        <f t="shared" si="168"/>
        <v>0</v>
      </c>
      <c r="DT103" s="2">
        <f t="shared" si="169"/>
        <v>0</v>
      </c>
      <c r="DU103" s="2">
        <f t="shared" si="170"/>
        <v>0</v>
      </c>
      <c r="DV103" s="2">
        <f t="shared" si="171"/>
        <v>0</v>
      </c>
      <c r="DW103" s="2">
        <f t="shared" si="172"/>
        <v>0</v>
      </c>
      <c r="DX103" s="2">
        <f t="shared" si="173"/>
        <v>0</v>
      </c>
      <c r="DY103" s="2">
        <f t="shared" si="174"/>
        <v>0</v>
      </c>
      <c r="DZ103" s="2">
        <f t="shared" si="175"/>
        <v>0</v>
      </c>
      <c r="EA103" s="2">
        <f t="shared" si="176"/>
        <v>0</v>
      </c>
      <c r="EB103" s="2">
        <f t="shared" si="177"/>
        <v>0</v>
      </c>
      <c r="EC103" s="2">
        <f t="shared" si="178"/>
        <v>0</v>
      </c>
      <c r="ED103" s="2">
        <f t="shared" si="179"/>
        <v>0</v>
      </c>
      <c r="EE103" s="2">
        <f t="shared" si="180"/>
        <v>0</v>
      </c>
      <c r="EF103" s="2">
        <f t="shared" si="181"/>
        <v>0</v>
      </c>
      <c r="EG103" s="2">
        <f t="shared" si="182"/>
        <v>0</v>
      </c>
      <c r="EH103" s="2">
        <f t="shared" si="122"/>
        <v>0</v>
      </c>
      <c r="EI103" s="2">
        <f t="shared" si="134"/>
        <v>0</v>
      </c>
      <c r="EJ103" s="2">
        <f t="shared" si="134"/>
        <v>0</v>
      </c>
      <c r="EK103" s="2">
        <f t="shared" si="134"/>
        <v>0</v>
      </c>
      <c r="EL103" s="2">
        <f t="shared" si="134"/>
        <v>0</v>
      </c>
      <c r="EM103" s="2">
        <f t="shared" si="134"/>
        <v>0</v>
      </c>
      <c r="EN103" s="2">
        <f t="shared" si="134"/>
        <v>0</v>
      </c>
      <c r="EO103" s="2">
        <f t="shared" si="134"/>
        <v>0</v>
      </c>
      <c r="EP103" s="2">
        <f t="shared" si="134"/>
        <v>0</v>
      </c>
    </row>
    <row r="104" spans="1:146" ht="15" x14ac:dyDescent="0.2">
      <c r="A104" s="306"/>
      <c r="B104" s="307"/>
      <c r="C104" s="247"/>
      <c r="D104" s="247"/>
      <c r="E104" s="247"/>
      <c r="F104" s="244"/>
      <c r="H104" s="248"/>
      <c r="L104" s="66"/>
      <c r="M104" s="9" t="str">
        <f>IF('BLOC PM'!A94&lt;&gt;"",'BLOC PM'!A94,"")</f>
        <v/>
      </c>
      <c r="N104" s="9">
        <f>IF(AND('BLOC PM'!A94&lt;&gt;"",'BLOC PM'!N94&lt;&gt;"*Non mis en vente"),1,0)</f>
        <v>0</v>
      </c>
      <c r="O104" s="9">
        <f>IF(OR('BLOC PM'!E94="CR",'BLOC PM'!E94="CE"),1,0)</f>
        <v>0</v>
      </c>
      <c r="P104" s="9">
        <f>IF(AND('BLOC PM'!N94&lt;&gt;"*RETIRE",'BLOC PM'!N94&lt;&gt;"*PAS D'OFFRE",'BLOC PM'!N94&lt;&gt;""),1,0)</f>
        <v>0</v>
      </c>
      <c r="Q104" s="10">
        <f>'BLOC PM'!I94</f>
        <v>0</v>
      </c>
      <c r="R104" s="10">
        <f t="shared" si="131"/>
        <v>0</v>
      </c>
      <c r="S104" s="10">
        <f>'BLOC PM'!L94</f>
        <v>0</v>
      </c>
      <c r="T104" s="10">
        <f t="shared" si="132"/>
        <v>0</v>
      </c>
      <c r="U104" s="10">
        <f>'BLOC PM'!O94</f>
        <v>0</v>
      </c>
      <c r="V104" s="10">
        <f t="shared" si="133"/>
        <v>0</v>
      </c>
      <c r="W104" s="10">
        <f>'BLOC PM'!B94</f>
        <v>0</v>
      </c>
      <c r="X104" s="7"/>
      <c r="Y104" s="2">
        <f>+'UP PM'!A95</f>
        <v>0</v>
      </c>
      <c r="Z104" s="2">
        <f>IF(AND('UP PM'!A95&lt;&gt;"",'UP PM'!N95&lt;&gt;"*Non mis en vente"),1,0)</f>
        <v>0</v>
      </c>
      <c r="AA104" s="2">
        <f>IF(AND('UP PM'!N95&lt;&gt;"*RETIRE",'UP PM'!N95&lt;&gt;"*PAS D'OFFRE",'UP PM'!N95&lt;&gt;""),1,0)</f>
        <v>0</v>
      </c>
      <c r="AB104" s="10">
        <f>+'UP PM'!G95</f>
        <v>0</v>
      </c>
      <c r="AC104" s="2">
        <f t="shared" si="135"/>
        <v>0</v>
      </c>
      <c r="AD104" s="2">
        <f>'UP PM'!B95</f>
        <v>0</v>
      </c>
      <c r="AE104" s="7"/>
      <c r="AF104" s="154"/>
      <c r="AG104" s="9" t="str">
        <f>IF('BLOC PM'!A94&lt;&gt;"",'BLOC PM'!A94,"")</f>
        <v/>
      </c>
      <c r="AH104" s="148">
        <f>IF(AND('BLOC PM'!$K94&gt;synthèse!AH$14,'BLOC PM'!$K94&lt;synthèse!AH$14+0.1),1,0)</f>
        <v>0</v>
      </c>
      <c r="AI104" s="148">
        <f>IF(AND('BLOC PM'!$K94&gt;synthèse!AI$14,'BLOC PM'!$K94&lt;synthèse!AI$14+0.1),1,0)</f>
        <v>0</v>
      </c>
      <c r="AJ104" s="148">
        <f>IF(AND('BLOC PM'!$K94&gt;synthèse!AJ$14,'BLOC PM'!$K94&lt;synthèse!AJ$14+0.1),1,0)</f>
        <v>0</v>
      </c>
      <c r="AK104" s="148">
        <f>IF(AND('BLOC PM'!$K94&gt;synthèse!AK$14,'BLOC PM'!$K94&lt;synthèse!AK$14+0.1),1,0)</f>
        <v>0</v>
      </c>
      <c r="AL104" s="148">
        <f>IF(AND('BLOC PM'!$K94&gt;synthèse!AL$14,'BLOC PM'!$K94&lt;synthèse!AL$14+0.1),1,0)</f>
        <v>0</v>
      </c>
      <c r="AM104" s="148">
        <f>IF(AND('BLOC PM'!$K94&gt;synthèse!AM$14,'BLOC PM'!$K94&lt;synthèse!AM$14+0.1),1,0)</f>
        <v>0</v>
      </c>
      <c r="AN104" s="148">
        <f>IF(AND('BLOC PM'!$K94&gt;synthèse!AN$14,'BLOC PM'!$K94&lt;synthèse!AN$14+0.1),1,0)</f>
        <v>0</v>
      </c>
      <c r="AO104" s="148">
        <f>IF(AND('BLOC PM'!$K94&gt;synthèse!AO$14,'BLOC PM'!$K94&lt;synthèse!AO$14+0.1),1,0)</f>
        <v>0</v>
      </c>
      <c r="AP104" s="148">
        <f>IF(AND('BLOC PM'!$K94&gt;synthèse!AP$14,'BLOC PM'!$K94&lt;synthèse!AP$14+0.1),1,0)</f>
        <v>0</v>
      </c>
      <c r="AQ104" s="148">
        <f>IF(AND('BLOC PM'!$K94&gt;synthèse!AQ$14,'BLOC PM'!$K94&lt;synthèse!AQ$14+0.1),1,0)</f>
        <v>0</v>
      </c>
      <c r="AR104" s="148">
        <f>IF(AND('BLOC PM'!$K94&gt;synthèse!AR$14,'BLOC PM'!$K94&lt;synthèse!AR$14+0.1),1,0)</f>
        <v>0</v>
      </c>
      <c r="AS104" s="148">
        <f>IF(AND('BLOC PM'!$K94&gt;synthèse!AS$14,'BLOC PM'!$K94&lt;synthèse!AS$14+0.1),1,0)</f>
        <v>0</v>
      </c>
      <c r="AT104" s="148">
        <f>IF(AND('BLOC PM'!$K94&gt;synthèse!AT$14,'BLOC PM'!$K94&lt;synthèse!AT$14+0.1),1,0)</f>
        <v>0</v>
      </c>
      <c r="AU104" s="148">
        <f>IF(AND('BLOC PM'!$K94&gt;synthèse!AU$14,'BLOC PM'!$K94&lt;synthèse!AU$14+0.1),1,0)</f>
        <v>0</v>
      </c>
      <c r="AV104" s="148">
        <f>IF(AND('BLOC PM'!$K94&gt;synthèse!AV$14,'BLOC PM'!$K94&lt;synthèse!AV$14+0.1),1,0)</f>
        <v>0</v>
      </c>
      <c r="AW104" s="148">
        <f>IF(AND('BLOC PM'!$K94&gt;synthèse!AW$14,'BLOC PM'!$K94&lt;synthèse!AW$14+0.1),1,0)</f>
        <v>0</v>
      </c>
      <c r="AX104" s="148">
        <f>IF(AND('BLOC PM'!$K94&gt;synthèse!AX$14,'BLOC PM'!$K94&lt;synthèse!AX$14+0.1),1,0)</f>
        <v>0</v>
      </c>
      <c r="AY104" s="148">
        <f>IF(AND('BLOC PM'!$K94&gt;synthèse!AY$14,'BLOC PM'!$K94&lt;synthèse!AY$14+0.1),1,0)</f>
        <v>0</v>
      </c>
      <c r="AZ104" s="148">
        <f>IF(AND('BLOC PM'!$K94&gt;synthèse!AZ$14,'BLOC PM'!$K94&lt;synthèse!AZ$14+0.1),1,0)</f>
        <v>0</v>
      </c>
      <c r="BA104" s="148">
        <f>IF(AND('BLOC PM'!$K94&gt;synthèse!BA$14,'BLOC PM'!$K94&lt;synthèse!BA$14+0.1),1,0)</f>
        <v>0</v>
      </c>
      <c r="BB104" s="148">
        <f>IF(AND('BLOC PM'!$K94&gt;synthèse!BB$14,'BLOC PM'!$K94&lt;synthèse!BB$14+0.1),1,0)</f>
        <v>0</v>
      </c>
      <c r="BC104" s="148">
        <f>IF(AND('BLOC PM'!$K94&gt;synthèse!BC$14,'BLOC PM'!$K94&lt;synthèse!BC$14+0.1),1,0)</f>
        <v>0</v>
      </c>
      <c r="BD104" s="148">
        <f>IF(AND('BLOC PM'!$K94&gt;synthèse!BD$14,'BLOC PM'!$K94&lt;synthèse!BD$14+0.1),1,0)</f>
        <v>0</v>
      </c>
      <c r="BE104" s="148">
        <f>IF(AND('BLOC PM'!$K94&gt;synthèse!BE$14,'BLOC PM'!$K94&lt;synthèse!BE$14+0.1),1,0)</f>
        <v>0</v>
      </c>
      <c r="BF104" s="148">
        <f>IF(AND('BLOC PM'!$K94&gt;synthèse!BF$14,'BLOC PM'!$K94&lt;synthèse!BF$14+0.1),1,0)</f>
        <v>0</v>
      </c>
      <c r="BG104" s="148">
        <f>IF(AND('BLOC PM'!$K94&gt;synthèse!BG$14,'BLOC PM'!$K94&lt;synthèse!BG$14+0.1),1,0)</f>
        <v>0</v>
      </c>
      <c r="BH104" s="148">
        <f>IF(AND('BLOC PM'!$K94&gt;synthèse!BH$14,'BLOC PM'!$K94&lt;synthèse!BH$14+0.1),1,0)</f>
        <v>0</v>
      </c>
      <c r="BI104" s="148">
        <f>IF(AND('BLOC PM'!$K94&gt;synthèse!BI$14,'BLOC PM'!$K94&lt;synthèse!BI$14+0.1),1,0)</f>
        <v>0</v>
      </c>
      <c r="BJ104" s="148">
        <f>IF(AND('BLOC PM'!$K94&gt;synthèse!BJ$14,'BLOC PM'!$K94&lt;synthèse!BJ$14+0.1),1,0)</f>
        <v>0</v>
      </c>
      <c r="BK104" s="148">
        <f>IF(AND('BLOC PM'!$K94&gt;synthèse!BK$14,'BLOC PM'!$K94&lt;synthèse!BK$14+0.1),1,0)</f>
        <v>0</v>
      </c>
      <c r="BL104" s="148">
        <f>IF(AND('BLOC PM'!$K94&gt;synthèse!BL$14,'BLOC PM'!$K94&lt;synthèse!BL$14+0.1),1,0)</f>
        <v>0</v>
      </c>
      <c r="BM104" s="148">
        <f>IF(AND('BLOC PM'!$K94&gt;synthèse!BM$14,'BLOC PM'!$K94&lt;synthèse!BM$14+0.1),1,0)</f>
        <v>0</v>
      </c>
      <c r="BN104" s="148">
        <f>IF(AND('BLOC PM'!$K94&gt;synthèse!BN$14,'BLOC PM'!$K94&lt;synthèse!BN$14+0.1),1,0)</f>
        <v>0</v>
      </c>
      <c r="BO104" s="148">
        <f>IF(AND('BLOC PM'!$K94&gt;synthèse!BO$14,'BLOC PM'!$K94&lt;synthèse!BO$14+0.1),1,0)</f>
        <v>0</v>
      </c>
      <c r="BP104" s="148">
        <f>IF(AND('BLOC PM'!$K94&gt;synthèse!BP$14,'BLOC PM'!$K94&lt;synthèse!BP$14+0.1),1,0)</f>
        <v>0</v>
      </c>
      <c r="BQ104" s="148">
        <f>IF(AND('BLOC PM'!$K94&gt;synthèse!BQ$14,'BLOC PM'!$K94&lt;synthèse!BQ$14+0.1),1,0)</f>
        <v>0</v>
      </c>
      <c r="BR104" s="148">
        <f>IF(AND('BLOC PM'!$K94&gt;synthèse!BR$14,'BLOC PM'!$K94&lt;synthèse!BR$14+0.1),1,0)</f>
        <v>0</v>
      </c>
      <c r="BS104" s="148">
        <f>IF(AND('BLOC PM'!$K94&gt;synthèse!BS$14,'BLOC PM'!$K94&lt;synthèse!BS$14+0.1),1,0)</f>
        <v>0</v>
      </c>
      <c r="BT104" s="148">
        <f>IF(AND('BLOC PM'!$K94&gt;synthèse!BT$14,'BLOC PM'!$K94&lt;synthèse!BT$14+0.1),1,0)</f>
        <v>0</v>
      </c>
      <c r="BU104" s="148">
        <f>IF(AND('BLOC PM'!$K94&gt;synthèse!BU$14,'BLOC PM'!$K94&lt;synthèse!BU$14+0.1),1,0)</f>
        <v>0</v>
      </c>
      <c r="BV104" s="148">
        <f>IF(AND('BLOC PM'!$K94&gt;synthèse!BV$14,'BLOC PM'!$K94&lt;synthèse!BV$14+0.1),1,0)</f>
        <v>0</v>
      </c>
      <c r="BW104" s="148">
        <f>IF(AND('BLOC PM'!$K94&gt;synthèse!BW$14,'BLOC PM'!$K94&lt;synthèse!BW$14+0.1),1,0)</f>
        <v>0</v>
      </c>
      <c r="BX104" s="148">
        <f>IF(AND('BLOC PM'!$K94&gt;synthèse!BX$14,'BLOC PM'!$K94&lt;synthèse!BX$14+0.1),1,0)</f>
        <v>0</v>
      </c>
      <c r="BY104" s="148">
        <f>IF(AND('BLOC PM'!$K94&gt;synthèse!BY$14,'BLOC PM'!$K94&lt;synthèse!BY$14+0.1),1,0)</f>
        <v>0</v>
      </c>
      <c r="BZ104" s="148">
        <f>IF(AND('BLOC PM'!$K94&gt;synthèse!BZ$14,'BLOC PM'!$K94&lt;synthèse!BZ$14+0.1),1,0)</f>
        <v>0</v>
      </c>
      <c r="CA104" s="148">
        <f>IF(AND('BLOC PM'!$K94&gt;synthèse!CA$14,'BLOC PM'!$K94&lt;synthèse!CA$14+0.1),1,0)</f>
        <v>0</v>
      </c>
      <c r="CB104" s="148">
        <f>IF(AND('BLOC PM'!$K94&gt;synthèse!CB$14,'BLOC PM'!$K94&lt;synthèse!CB$14+0.1),1,0)</f>
        <v>0</v>
      </c>
      <c r="CC104" s="148">
        <f>IF(AND('BLOC PM'!$K94&gt;synthèse!CC$14,'BLOC PM'!$K94&lt;synthèse!CC$14+0.1),1,0)</f>
        <v>0</v>
      </c>
      <c r="CD104" s="148">
        <f>IF(AND('BLOC PM'!$K94&gt;synthèse!CD$14,'BLOC PM'!$K94&lt;synthèse!CD$14+0.1),1,0)</f>
        <v>0</v>
      </c>
      <c r="CE104" s="148">
        <f>IF(AND('BLOC PM'!$K94&gt;synthèse!CE$14,'BLOC PM'!$K94&lt;synthèse!CE$14+0.1),1,0)</f>
        <v>0</v>
      </c>
      <c r="CF104" s="148">
        <f>IF(AND('BLOC PM'!$K94&gt;synthèse!CF$14,'BLOC PM'!$K94&lt;synthèse!CF$14+0.1),1,0)</f>
        <v>0</v>
      </c>
      <c r="CG104" s="148">
        <f>IF(AND('BLOC PM'!$K94&gt;synthèse!CG$14,'BLOC PM'!$K94&lt;synthèse!CG$14+0.1),1,0)</f>
        <v>0</v>
      </c>
      <c r="CH104" s="148">
        <f>IF(AND('BLOC PM'!$K94&gt;synthèse!CH$14,'BLOC PM'!$K94&lt;synthèse!CH$14+0.1),1,0)</f>
        <v>0</v>
      </c>
      <c r="CI104" s="148">
        <f>IF(AND('BLOC PM'!$K94&gt;synthèse!CI$14,'BLOC PM'!$K94&lt;synthèse!CI$14+0.1),1,0)</f>
        <v>0</v>
      </c>
      <c r="CJ104" s="148">
        <f>IF(AND('BLOC PM'!$K94&gt;synthèse!CJ$14,'BLOC PM'!$K94&lt;synthèse!CJ$14+0.1),1,0)</f>
        <v>0</v>
      </c>
      <c r="CK104" s="148">
        <f>IF(AND('BLOC PM'!$K94&gt;synthèse!CK$14,'BLOC PM'!$K94&lt;synthèse!CK$14+0.1),1,0)</f>
        <v>0</v>
      </c>
      <c r="CM104" s="2">
        <f t="shared" si="136"/>
        <v>0</v>
      </c>
      <c r="CN104" s="2">
        <f t="shared" si="137"/>
        <v>0</v>
      </c>
      <c r="CO104" s="2">
        <f t="shared" si="138"/>
        <v>0</v>
      </c>
      <c r="CP104" s="2">
        <f t="shared" si="139"/>
        <v>0</v>
      </c>
      <c r="CQ104" s="2">
        <f t="shared" si="140"/>
        <v>0</v>
      </c>
      <c r="CR104" s="2">
        <f t="shared" si="141"/>
        <v>0</v>
      </c>
      <c r="CS104" s="2">
        <f t="shared" si="142"/>
        <v>0</v>
      </c>
      <c r="CT104" s="2">
        <f t="shared" si="143"/>
        <v>0</v>
      </c>
      <c r="CU104" s="2">
        <f t="shared" si="144"/>
        <v>0</v>
      </c>
      <c r="CV104" s="2">
        <f t="shared" si="145"/>
        <v>0</v>
      </c>
      <c r="CW104" s="2">
        <f t="shared" si="146"/>
        <v>0</v>
      </c>
      <c r="CX104" s="2">
        <f t="shared" si="147"/>
        <v>0</v>
      </c>
      <c r="CY104" s="2">
        <f t="shared" si="148"/>
        <v>0</v>
      </c>
      <c r="CZ104" s="2">
        <f t="shared" si="149"/>
        <v>0</v>
      </c>
      <c r="DA104" s="2">
        <f t="shared" si="150"/>
        <v>0</v>
      </c>
      <c r="DB104" s="2">
        <f t="shared" si="151"/>
        <v>0</v>
      </c>
      <c r="DC104" s="2">
        <f t="shared" si="152"/>
        <v>0</v>
      </c>
      <c r="DD104" s="2">
        <f t="shared" si="153"/>
        <v>0</v>
      </c>
      <c r="DE104" s="2">
        <f t="shared" si="154"/>
        <v>0</v>
      </c>
      <c r="DF104" s="2">
        <f t="shared" si="155"/>
        <v>0</v>
      </c>
      <c r="DG104" s="2">
        <f t="shared" si="156"/>
        <v>0</v>
      </c>
      <c r="DH104" s="2">
        <f t="shared" si="157"/>
        <v>0</v>
      </c>
      <c r="DI104" s="2">
        <f t="shared" si="158"/>
        <v>0</v>
      </c>
      <c r="DJ104" s="2">
        <f t="shared" si="159"/>
        <v>0</v>
      </c>
      <c r="DK104" s="2">
        <f t="shared" si="160"/>
        <v>0</v>
      </c>
      <c r="DL104" s="2">
        <f t="shared" si="161"/>
        <v>0</v>
      </c>
      <c r="DM104" s="2">
        <f t="shared" si="162"/>
        <v>0</v>
      </c>
      <c r="DN104" s="2">
        <f t="shared" si="163"/>
        <v>0</v>
      </c>
      <c r="DO104" s="2">
        <f t="shared" si="164"/>
        <v>0</v>
      </c>
      <c r="DP104" s="2">
        <f t="shared" si="165"/>
        <v>0</v>
      </c>
      <c r="DQ104" s="2">
        <f t="shared" si="166"/>
        <v>0</v>
      </c>
      <c r="DR104" s="2">
        <f t="shared" si="167"/>
        <v>0</v>
      </c>
      <c r="DS104" s="2">
        <f t="shared" si="168"/>
        <v>0</v>
      </c>
      <c r="DT104" s="2">
        <f t="shared" si="169"/>
        <v>0</v>
      </c>
      <c r="DU104" s="2">
        <f t="shared" si="170"/>
        <v>0</v>
      </c>
      <c r="DV104" s="2">
        <f t="shared" si="171"/>
        <v>0</v>
      </c>
      <c r="DW104" s="2">
        <f t="shared" si="172"/>
        <v>0</v>
      </c>
      <c r="DX104" s="2">
        <f t="shared" si="173"/>
        <v>0</v>
      </c>
      <c r="DY104" s="2">
        <f t="shared" si="174"/>
        <v>0</v>
      </c>
      <c r="DZ104" s="2">
        <f t="shared" si="175"/>
        <v>0</v>
      </c>
      <c r="EA104" s="2">
        <f t="shared" si="176"/>
        <v>0</v>
      </c>
      <c r="EB104" s="2">
        <f t="shared" si="177"/>
        <v>0</v>
      </c>
      <c r="EC104" s="2">
        <f t="shared" si="178"/>
        <v>0</v>
      </c>
      <c r="ED104" s="2">
        <f t="shared" si="179"/>
        <v>0</v>
      </c>
      <c r="EE104" s="2">
        <f t="shared" si="180"/>
        <v>0</v>
      </c>
      <c r="EF104" s="2">
        <f t="shared" si="181"/>
        <v>0</v>
      </c>
      <c r="EG104" s="2">
        <f t="shared" si="182"/>
        <v>0</v>
      </c>
      <c r="EH104" s="2">
        <f t="shared" si="122"/>
        <v>0</v>
      </c>
      <c r="EI104" s="2">
        <f t="shared" si="134"/>
        <v>0</v>
      </c>
      <c r="EJ104" s="2">
        <f t="shared" si="134"/>
        <v>0</v>
      </c>
      <c r="EK104" s="2">
        <f t="shared" si="134"/>
        <v>0</v>
      </c>
      <c r="EL104" s="2">
        <f t="shared" si="134"/>
        <v>0</v>
      </c>
      <c r="EM104" s="2">
        <f t="shared" si="134"/>
        <v>0</v>
      </c>
      <c r="EN104" s="2">
        <f t="shared" si="134"/>
        <v>0</v>
      </c>
      <c r="EO104" s="2">
        <f t="shared" si="134"/>
        <v>0</v>
      </c>
      <c r="EP104" s="2">
        <f t="shared" si="134"/>
        <v>0</v>
      </c>
    </row>
    <row r="105" spans="1:146" ht="15.75" x14ac:dyDescent="0.25">
      <c r="A105" s="249" t="s">
        <v>74</v>
      </c>
      <c r="B105" s="286">
        <f>+SUM(B82:B101)</f>
        <v>18737</v>
      </c>
      <c r="C105" s="286">
        <f>+SUM(C82:C101)</f>
        <v>15</v>
      </c>
      <c r="D105" s="247"/>
      <c r="E105" s="286">
        <f>+SUM(E82:E101)</f>
        <v>17</v>
      </c>
      <c r="F105" s="286">
        <f>+SUM(F82:F102)</f>
        <v>26300</v>
      </c>
      <c r="H105" s="335">
        <f>+SUM(H82:H103)</f>
        <v>1471800</v>
      </c>
      <c r="L105" s="66"/>
      <c r="M105" s="9" t="str">
        <f>IF('BLOC PM'!A95&lt;&gt;"",'BLOC PM'!A95,"")</f>
        <v/>
      </c>
      <c r="N105" s="9">
        <f>IF(AND('BLOC PM'!A95&lt;&gt;"",'BLOC PM'!N95&lt;&gt;"*Non mis en vente"),1,0)</f>
        <v>0</v>
      </c>
      <c r="O105" s="9">
        <f>IF(OR('BLOC PM'!E95="CR",'BLOC PM'!E95="CE"),1,0)</f>
        <v>0</v>
      </c>
      <c r="P105" s="9">
        <f>IF(AND('BLOC PM'!N95&lt;&gt;"*RETIRE",'BLOC PM'!N95&lt;&gt;"*PAS D'OFFRE",'BLOC PM'!N95&lt;&gt;""),1,0)</f>
        <v>0</v>
      </c>
      <c r="Q105" s="10">
        <f>'BLOC PM'!I95</f>
        <v>0</v>
      </c>
      <c r="R105" s="10">
        <f t="shared" si="131"/>
        <v>0</v>
      </c>
      <c r="S105" s="10">
        <f>'BLOC PM'!L95</f>
        <v>0</v>
      </c>
      <c r="T105" s="10">
        <f t="shared" si="132"/>
        <v>0</v>
      </c>
      <c r="U105" s="10">
        <f>'BLOC PM'!O95</f>
        <v>0</v>
      </c>
      <c r="V105" s="10">
        <f t="shared" si="133"/>
        <v>0</v>
      </c>
      <c r="W105" s="10">
        <f>'BLOC PM'!B95</f>
        <v>0</v>
      </c>
      <c r="X105" s="7"/>
      <c r="Y105" s="2">
        <f>+'UP PM'!A96</f>
        <v>0</v>
      </c>
      <c r="Z105" s="2">
        <f>IF(AND('UP PM'!A96&lt;&gt;"",'UP PM'!N96&lt;&gt;"*Non mis en vente"),1,0)</f>
        <v>0</v>
      </c>
      <c r="AA105" s="2">
        <f>IF(AND('UP PM'!N96&lt;&gt;"*RETIRE",'UP PM'!N96&lt;&gt;"*PAS D'OFFRE",'UP PM'!N96&lt;&gt;""),1,0)</f>
        <v>0</v>
      </c>
      <c r="AB105" s="10">
        <f>+'UP PM'!G96</f>
        <v>0</v>
      </c>
      <c r="AC105" s="2">
        <f t="shared" ref="AC105:AC144" si="183">AB105*AA105</f>
        <v>0</v>
      </c>
      <c r="AD105" s="2">
        <f>'UP PM'!B96</f>
        <v>0</v>
      </c>
      <c r="AE105" s="7"/>
      <c r="AF105" s="154"/>
      <c r="AG105" s="9" t="str">
        <f>IF('BLOC PM'!A95&lt;&gt;"",'BLOC PM'!A95,"")</f>
        <v/>
      </c>
      <c r="AH105" s="148">
        <f>IF(AND('BLOC PM'!$K95&gt;synthèse!AH$14,'BLOC PM'!$K95&lt;synthèse!AH$14+0.1),1,0)</f>
        <v>0</v>
      </c>
      <c r="AI105" s="148">
        <f>IF(AND('BLOC PM'!$K95&gt;synthèse!AI$14,'BLOC PM'!$K95&lt;synthèse!AI$14+0.1),1,0)</f>
        <v>0</v>
      </c>
      <c r="AJ105" s="148">
        <f>IF(AND('BLOC PM'!$K95&gt;synthèse!AJ$14,'BLOC PM'!$K95&lt;synthèse!AJ$14+0.1),1,0)</f>
        <v>0</v>
      </c>
      <c r="AK105" s="148">
        <f>IF(AND('BLOC PM'!$K95&gt;synthèse!AK$14,'BLOC PM'!$K95&lt;synthèse!AK$14+0.1),1,0)</f>
        <v>0</v>
      </c>
      <c r="AL105" s="148">
        <f>IF(AND('BLOC PM'!$K95&gt;synthèse!AL$14,'BLOC PM'!$K95&lt;synthèse!AL$14+0.1),1,0)</f>
        <v>0</v>
      </c>
      <c r="AM105" s="148">
        <f>IF(AND('BLOC PM'!$K95&gt;synthèse!AM$14,'BLOC PM'!$K95&lt;synthèse!AM$14+0.1),1,0)</f>
        <v>0</v>
      </c>
      <c r="AN105" s="148">
        <f>IF(AND('BLOC PM'!$K95&gt;synthèse!AN$14,'BLOC PM'!$K95&lt;synthèse!AN$14+0.1),1,0)</f>
        <v>0</v>
      </c>
      <c r="AO105" s="148">
        <f>IF(AND('BLOC PM'!$K95&gt;synthèse!AO$14,'BLOC PM'!$K95&lt;synthèse!AO$14+0.1),1,0)</f>
        <v>0</v>
      </c>
      <c r="AP105" s="148">
        <f>IF(AND('BLOC PM'!$K95&gt;synthèse!AP$14,'BLOC PM'!$K95&lt;synthèse!AP$14+0.1),1,0)</f>
        <v>0</v>
      </c>
      <c r="AQ105" s="148">
        <f>IF(AND('BLOC PM'!$K95&gt;synthèse!AQ$14,'BLOC PM'!$K95&lt;synthèse!AQ$14+0.1),1,0)</f>
        <v>0</v>
      </c>
      <c r="AR105" s="148">
        <f>IF(AND('BLOC PM'!$K95&gt;synthèse!AR$14,'BLOC PM'!$K95&lt;synthèse!AR$14+0.1),1,0)</f>
        <v>0</v>
      </c>
      <c r="AS105" s="148">
        <f>IF(AND('BLOC PM'!$K95&gt;synthèse!AS$14,'BLOC PM'!$K95&lt;synthèse!AS$14+0.1),1,0)</f>
        <v>0</v>
      </c>
      <c r="AT105" s="148">
        <f>IF(AND('BLOC PM'!$K95&gt;synthèse!AT$14,'BLOC PM'!$K95&lt;synthèse!AT$14+0.1),1,0)</f>
        <v>0</v>
      </c>
      <c r="AU105" s="148">
        <f>IF(AND('BLOC PM'!$K95&gt;synthèse!AU$14,'BLOC PM'!$K95&lt;synthèse!AU$14+0.1),1,0)</f>
        <v>0</v>
      </c>
      <c r="AV105" s="148">
        <f>IF(AND('BLOC PM'!$K95&gt;synthèse!AV$14,'BLOC PM'!$K95&lt;synthèse!AV$14+0.1),1,0)</f>
        <v>0</v>
      </c>
      <c r="AW105" s="148">
        <f>IF(AND('BLOC PM'!$K95&gt;synthèse!AW$14,'BLOC PM'!$K95&lt;synthèse!AW$14+0.1),1,0)</f>
        <v>0</v>
      </c>
      <c r="AX105" s="148">
        <f>IF(AND('BLOC PM'!$K95&gt;synthèse!AX$14,'BLOC PM'!$K95&lt;synthèse!AX$14+0.1),1,0)</f>
        <v>0</v>
      </c>
      <c r="AY105" s="148">
        <f>IF(AND('BLOC PM'!$K95&gt;synthèse!AY$14,'BLOC PM'!$K95&lt;synthèse!AY$14+0.1),1,0)</f>
        <v>0</v>
      </c>
      <c r="AZ105" s="148">
        <f>IF(AND('BLOC PM'!$K95&gt;synthèse!AZ$14,'BLOC PM'!$K95&lt;synthèse!AZ$14+0.1),1,0)</f>
        <v>0</v>
      </c>
      <c r="BA105" s="148">
        <f>IF(AND('BLOC PM'!$K95&gt;synthèse!BA$14,'BLOC PM'!$K95&lt;synthèse!BA$14+0.1),1,0)</f>
        <v>0</v>
      </c>
      <c r="BB105" s="148">
        <f>IF(AND('BLOC PM'!$K95&gt;synthèse!BB$14,'BLOC PM'!$K95&lt;synthèse!BB$14+0.1),1,0)</f>
        <v>0</v>
      </c>
      <c r="BC105" s="148">
        <f>IF(AND('BLOC PM'!$K95&gt;synthèse!BC$14,'BLOC PM'!$K95&lt;synthèse!BC$14+0.1),1,0)</f>
        <v>0</v>
      </c>
      <c r="BD105" s="148">
        <f>IF(AND('BLOC PM'!$K95&gt;synthèse!BD$14,'BLOC PM'!$K95&lt;synthèse!BD$14+0.1),1,0)</f>
        <v>0</v>
      </c>
      <c r="BE105" s="148">
        <f>IF(AND('BLOC PM'!$K95&gt;synthèse!BE$14,'BLOC PM'!$K95&lt;synthèse!BE$14+0.1),1,0)</f>
        <v>0</v>
      </c>
      <c r="BF105" s="148">
        <f>IF(AND('BLOC PM'!$K95&gt;synthèse!BF$14,'BLOC PM'!$K95&lt;synthèse!BF$14+0.1),1,0)</f>
        <v>0</v>
      </c>
      <c r="BG105" s="148">
        <f>IF(AND('BLOC PM'!$K95&gt;synthèse!BG$14,'BLOC PM'!$K95&lt;synthèse!BG$14+0.1),1,0)</f>
        <v>0</v>
      </c>
      <c r="BH105" s="148">
        <f>IF(AND('BLOC PM'!$K95&gt;synthèse!BH$14,'BLOC PM'!$K95&lt;synthèse!BH$14+0.1),1,0)</f>
        <v>0</v>
      </c>
      <c r="BI105" s="148">
        <f>IF(AND('BLOC PM'!$K95&gt;synthèse!BI$14,'BLOC PM'!$K95&lt;synthèse!BI$14+0.1),1,0)</f>
        <v>0</v>
      </c>
      <c r="BJ105" s="148">
        <f>IF(AND('BLOC PM'!$K95&gt;synthèse!BJ$14,'BLOC PM'!$K95&lt;synthèse!BJ$14+0.1),1,0)</f>
        <v>0</v>
      </c>
      <c r="BK105" s="148">
        <f>IF(AND('BLOC PM'!$K95&gt;synthèse!BK$14,'BLOC PM'!$K95&lt;synthèse!BK$14+0.1),1,0)</f>
        <v>0</v>
      </c>
      <c r="BL105" s="148">
        <f>IF(AND('BLOC PM'!$K95&gt;synthèse!BL$14,'BLOC PM'!$K95&lt;synthèse!BL$14+0.1),1,0)</f>
        <v>0</v>
      </c>
      <c r="BM105" s="148">
        <f>IF(AND('BLOC PM'!$K95&gt;synthèse!BM$14,'BLOC PM'!$K95&lt;synthèse!BM$14+0.1),1,0)</f>
        <v>0</v>
      </c>
      <c r="BN105" s="148">
        <f>IF(AND('BLOC PM'!$K95&gt;synthèse!BN$14,'BLOC PM'!$K95&lt;synthèse!BN$14+0.1),1,0)</f>
        <v>0</v>
      </c>
      <c r="BO105" s="148">
        <f>IF(AND('BLOC PM'!$K95&gt;synthèse!BO$14,'BLOC PM'!$K95&lt;synthèse!BO$14+0.1),1,0)</f>
        <v>0</v>
      </c>
      <c r="BP105" s="148">
        <f>IF(AND('BLOC PM'!$K95&gt;synthèse!BP$14,'BLOC PM'!$K95&lt;synthèse!BP$14+0.1),1,0)</f>
        <v>0</v>
      </c>
      <c r="BQ105" s="148">
        <f>IF(AND('BLOC PM'!$K95&gt;synthèse!BQ$14,'BLOC PM'!$K95&lt;synthèse!BQ$14+0.1),1,0)</f>
        <v>0</v>
      </c>
      <c r="BR105" s="148">
        <f>IF(AND('BLOC PM'!$K95&gt;synthèse!BR$14,'BLOC PM'!$K95&lt;synthèse!BR$14+0.1),1,0)</f>
        <v>0</v>
      </c>
      <c r="BS105" s="148">
        <f>IF(AND('BLOC PM'!$K95&gt;synthèse!BS$14,'BLOC PM'!$K95&lt;synthèse!BS$14+0.1),1,0)</f>
        <v>0</v>
      </c>
      <c r="BT105" s="148">
        <f>IF(AND('BLOC PM'!$K95&gt;synthèse!BT$14,'BLOC PM'!$K95&lt;synthèse!BT$14+0.1),1,0)</f>
        <v>0</v>
      </c>
      <c r="BU105" s="148">
        <f>IF(AND('BLOC PM'!$K95&gt;synthèse!BU$14,'BLOC PM'!$K95&lt;synthèse!BU$14+0.1),1,0)</f>
        <v>0</v>
      </c>
      <c r="BV105" s="148">
        <f>IF(AND('BLOC PM'!$K95&gt;synthèse!BV$14,'BLOC PM'!$K95&lt;synthèse!BV$14+0.1),1,0)</f>
        <v>0</v>
      </c>
      <c r="BW105" s="148">
        <f>IF(AND('BLOC PM'!$K95&gt;synthèse!BW$14,'BLOC PM'!$K95&lt;synthèse!BW$14+0.1),1,0)</f>
        <v>0</v>
      </c>
      <c r="BX105" s="148">
        <f>IF(AND('BLOC PM'!$K95&gt;synthèse!BX$14,'BLOC PM'!$K95&lt;synthèse!BX$14+0.1),1,0)</f>
        <v>0</v>
      </c>
      <c r="BY105" s="148">
        <f>IF(AND('BLOC PM'!$K95&gt;synthèse!BY$14,'BLOC PM'!$K95&lt;synthèse!BY$14+0.1),1,0)</f>
        <v>0</v>
      </c>
      <c r="BZ105" s="148">
        <f>IF(AND('BLOC PM'!$K95&gt;synthèse!BZ$14,'BLOC PM'!$K95&lt;synthèse!BZ$14+0.1),1,0)</f>
        <v>0</v>
      </c>
      <c r="CA105" s="148">
        <f>IF(AND('BLOC PM'!$K95&gt;synthèse!CA$14,'BLOC PM'!$K95&lt;synthèse!CA$14+0.1),1,0)</f>
        <v>0</v>
      </c>
      <c r="CB105" s="148">
        <f>IF(AND('BLOC PM'!$K95&gt;synthèse!CB$14,'BLOC PM'!$K95&lt;synthèse!CB$14+0.1),1,0)</f>
        <v>0</v>
      </c>
      <c r="CC105" s="148">
        <f>IF(AND('BLOC PM'!$K95&gt;synthèse!CC$14,'BLOC PM'!$K95&lt;synthèse!CC$14+0.1),1,0)</f>
        <v>0</v>
      </c>
      <c r="CD105" s="148">
        <f>IF(AND('BLOC PM'!$K95&gt;synthèse!CD$14,'BLOC PM'!$K95&lt;synthèse!CD$14+0.1),1,0)</f>
        <v>0</v>
      </c>
      <c r="CE105" s="148">
        <f>IF(AND('BLOC PM'!$K95&gt;synthèse!CE$14,'BLOC PM'!$K95&lt;synthèse!CE$14+0.1),1,0)</f>
        <v>0</v>
      </c>
      <c r="CF105" s="148">
        <f>IF(AND('BLOC PM'!$K95&gt;synthèse!CF$14,'BLOC PM'!$K95&lt;synthèse!CF$14+0.1),1,0)</f>
        <v>0</v>
      </c>
      <c r="CG105" s="148">
        <f>IF(AND('BLOC PM'!$K95&gt;synthèse!CG$14,'BLOC PM'!$K95&lt;synthèse!CG$14+0.1),1,0)</f>
        <v>0</v>
      </c>
      <c r="CH105" s="148">
        <f>IF(AND('BLOC PM'!$K95&gt;synthèse!CH$14,'BLOC PM'!$K95&lt;synthèse!CH$14+0.1),1,0)</f>
        <v>0</v>
      </c>
      <c r="CI105" s="148">
        <f>IF(AND('BLOC PM'!$K95&gt;synthèse!CI$14,'BLOC PM'!$K95&lt;synthèse!CI$14+0.1),1,0)</f>
        <v>0</v>
      </c>
      <c r="CJ105" s="148">
        <f>IF(AND('BLOC PM'!$K95&gt;synthèse!CJ$14,'BLOC PM'!$K95&lt;synthèse!CJ$14+0.1),1,0)</f>
        <v>0</v>
      </c>
      <c r="CK105" s="148">
        <f>IF(AND('BLOC PM'!$K95&gt;synthèse!CK$14,'BLOC PM'!$K95&lt;synthèse!CK$14+0.1),1,0)</f>
        <v>0</v>
      </c>
      <c r="CM105" s="2">
        <f t="shared" si="136"/>
        <v>0</v>
      </c>
      <c r="CN105" s="2">
        <f t="shared" si="137"/>
        <v>0</v>
      </c>
      <c r="CO105" s="2">
        <f t="shared" si="138"/>
        <v>0</v>
      </c>
      <c r="CP105" s="2">
        <f t="shared" si="139"/>
        <v>0</v>
      </c>
      <c r="CQ105" s="2">
        <f t="shared" si="140"/>
        <v>0</v>
      </c>
      <c r="CR105" s="2">
        <f t="shared" si="141"/>
        <v>0</v>
      </c>
      <c r="CS105" s="2">
        <f t="shared" si="142"/>
        <v>0</v>
      </c>
      <c r="CT105" s="2">
        <f t="shared" si="143"/>
        <v>0</v>
      </c>
      <c r="CU105" s="2">
        <f t="shared" si="144"/>
        <v>0</v>
      </c>
      <c r="CV105" s="2">
        <f t="shared" si="145"/>
        <v>0</v>
      </c>
      <c r="CW105" s="2">
        <f t="shared" si="146"/>
        <v>0</v>
      </c>
      <c r="CX105" s="2">
        <f t="shared" si="147"/>
        <v>0</v>
      </c>
      <c r="CY105" s="2">
        <f t="shared" si="148"/>
        <v>0</v>
      </c>
      <c r="CZ105" s="2">
        <f t="shared" si="149"/>
        <v>0</v>
      </c>
      <c r="DA105" s="2">
        <f t="shared" si="150"/>
        <v>0</v>
      </c>
      <c r="DB105" s="2">
        <f t="shared" si="151"/>
        <v>0</v>
      </c>
      <c r="DC105" s="2">
        <f t="shared" si="152"/>
        <v>0</v>
      </c>
      <c r="DD105" s="2">
        <f t="shared" si="153"/>
        <v>0</v>
      </c>
      <c r="DE105" s="2">
        <f t="shared" si="154"/>
        <v>0</v>
      </c>
      <c r="DF105" s="2">
        <f t="shared" si="155"/>
        <v>0</v>
      </c>
      <c r="DG105" s="2">
        <f t="shared" si="156"/>
        <v>0</v>
      </c>
      <c r="DH105" s="2">
        <f t="shared" si="157"/>
        <v>0</v>
      </c>
      <c r="DI105" s="2">
        <f t="shared" si="158"/>
        <v>0</v>
      </c>
      <c r="DJ105" s="2">
        <f t="shared" si="159"/>
        <v>0</v>
      </c>
      <c r="DK105" s="2">
        <f t="shared" si="160"/>
        <v>0</v>
      </c>
      <c r="DL105" s="2">
        <f t="shared" si="161"/>
        <v>0</v>
      </c>
      <c r="DM105" s="2">
        <f t="shared" si="162"/>
        <v>0</v>
      </c>
      <c r="DN105" s="2">
        <f t="shared" si="163"/>
        <v>0</v>
      </c>
      <c r="DO105" s="2">
        <f t="shared" si="164"/>
        <v>0</v>
      </c>
      <c r="DP105" s="2">
        <f t="shared" si="165"/>
        <v>0</v>
      </c>
      <c r="DQ105" s="2">
        <f t="shared" si="166"/>
        <v>0</v>
      </c>
      <c r="DR105" s="2">
        <f t="shared" si="167"/>
        <v>0</v>
      </c>
      <c r="DS105" s="2">
        <f t="shared" si="168"/>
        <v>0</v>
      </c>
      <c r="DT105" s="2">
        <f t="shared" si="169"/>
        <v>0</v>
      </c>
      <c r="DU105" s="2">
        <f t="shared" si="170"/>
        <v>0</v>
      </c>
      <c r="DV105" s="2">
        <f t="shared" si="171"/>
        <v>0</v>
      </c>
      <c r="DW105" s="2">
        <f t="shared" si="172"/>
        <v>0</v>
      </c>
      <c r="DX105" s="2">
        <f t="shared" si="173"/>
        <v>0</v>
      </c>
      <c r="DY105" s="2">
        <f t="shared" si="174"/>
        <v>0</v>
      </c>
      <c r="DZ105" s="2">
        <f t="shared" si="175"/>
        <v>0</v>
      </c>
      <c r="EA105" s="2">
        <f t="shared" si="176"/>
        <v>0</v>
      </c>
      <c r="EB105" s="2">
        <f t="shared" si="177"/>
        <v>0</v>
      </c>
      <c r="EC105" s="2">
        <f t="shared" si="178"/>
        <v>0</v>
      </c>
      <c r="ED105" s="2">
        <f t="shared" si="179"/>
        <v>0</v>
      </c>
      <c r="EE105" s="2">
        <f t="shared" si="180"/>
        <v>0</v>
      </c>
      <c r="EF105" s="2">
        <f t="shared" si="181"/>
        <v>0</v>
      </c>
      <c r="EG105" s="2">
        <f t="shared" si="182"/>
        <v>0</v>
      </c>
      <c r="EH105" s="2">
        <f t="shared" si="122"/>
        <v>0</v>
      </c>
      <c r="EI105" s="2">
        <f t="shared" si="134"/>
        <v>0</v>
      </c>
      <c r="EJ105" s="2">
        <f t="shared" si="134"/>
        <v>0</v>
      </c>
      <c r="EK105" s="2">
        <f t="shared" si="134"/>
        <v>0</v>
      </c>
      <c r="EL105" s="2">
        <f t="shared" si="134"/>
        <v>0</v>
      </c>
      <c r="EM105" s="2">
        <f t="shared" si="134"/>
        <v>0</v>
      </c>
      <c r="EN105" s="2">
        <f t="shared" si="134"/>
        <v>0</v>
      </c>
      <c r="EO105" s="2">
        <f t="shared" si="134"/>
        <v>0</v>
      </c>
      <c r="EP105" s="2">
        <f t="shared" si="134"/>
        <v>0</v>
      </c>
    </row>
    <row r="106" spans="1:146" ht="15.75" x14ac:dyDescent="0.25">
      <c r="A106" s="247"/>
      <c r="B106" s="250" t="s">
        <v>119</v>
      </c>
      <c r="C106" s="247"/>
      <c r="D106" s="247"/>
      <c r="E106" s="247"/>
      <c r="F106" s="251" t="s">
        <v>146</v>
      </c>
      <c r="L106" s="66"/>
      <c r="M106" s="9" t="str">
        <f>IF('BLOC PM'!A96&lt;&gt;"",'BLOC PM'!A96,"")</f>
        <v/>
      </c>
      <c r="N106" s="9">
        <f>IF(AND('BLOC PM'!A96&lt;&gt;"",'BLOC PM'!N96&lt;&gt;"*Non mis en vente"),1,0)</f>
        <v>0</v>
      </c>
      <c r="O106" s="9">
        <f>IF(OR('BLOC PM'!E96="CR",'BLOC PM'!E96="CE"),1,0)</f>
        <v>0</v>
      </c>
      <c r="P106" s="9">
        <f>IF(AND('BLOC PM'!N96&lt;&gt;"*RETIRE",'BLOC PM'!N96&lt;&gt;"*PAS D'OFFRE",'BLOC PM'!N96&lt;&gt;""),1,0)</f>
        <v>0</v>
      </c>
      <c r="Q106" s="10">
        <f>'BLOC PM'!I96</f>
        <v>0</v>
      </c>
      <c r="R106" s="10">
        <f t="shared" si="131"/>
        <v>0</v>
      </c>
      <c r="S106" s="10">
        <f>'BLOC PM'!L96</f>
        <v>0</v>
      </c>
      <c r="T106" s="10">
        <f t="shared" si="132"/>
        <v>0</v>
      </c>
      <c r="U106" s="10">
        <f>'BLOC PM'!O96</f>
        <v>0</v>
      </c>
      <c r="V106" s="10">
        <f t="shared" si="133"/>
        <v>0</v>
      </c>
      <c r="W106" s="10">
        <f>'BLOC PM'!B96</f>
        <v>0</v>
      </c>
      <c r="X106" s="7"/>
      <c r="Y106" s="2">
        <f>+'UP PM'!A97</f>
        <v>0</v>
      </c>
      <c r="Z106" s="2">
        <f>IF(AND('UP PM'!A97&lt;&gt;"",'UP PM'!N97&lt;&gt;"*Non mis en vente"),1,0)</f>
        <v>0</v>
      </c>
      <c r="AA106" s="2">
        <f>IF(AND('UP PM'!N97&lt;&gt;"*RETIRE",'UP PM'!N97&lt;&gt;"*PAS D'OFFRE",'UP PM'!N97&lt;&gt;""),1,0)</f>
        <v>0</v>
      </c>
      <c r="AB106" s="10">
        <f>+'UP PM'!G97</f>
        <v>0</v>
      </c>
      <c r="AC106" s="2">
        <f t="shared" si="183"/>
        <v>0</v>
      </c>
      <c r="AD106" s="2">
        <f>'UP PM'!B97</f>
        <v>0</v>
      </c>
      <c r="AE106" s="7"/>
      <c r="AF106" s="154"/>
      <c r="AG106" s="9" t="str">
        <f>IF('BLOC PM'!A96&lt;&gt;"",'BLOC PM'!A96,"")</f>
        <v/>
      </c>
      <c r="AH106" s="148">
        <f>IF(AND('BLOC PM'!$K96&gt;synthèse!AH$14,'BLOC PM'!$K96&lt;synthèse!AH$14+0.1),1,0)</f>
        <v>0</v>
      </c>
      <c r="AI106" s="148">
        <f>IF(AND('BLOC PM'!$K96&gt;synthèse!AI$14,'BLOC PM'!$K96&lt;synthèse!AI$14+0.1),1,0)</f>
        <v>0</v>
      </c>
      <c r="AJ106" s="148">
        <f>IF(AND('BLOC PM'!$K96&gt;synthèse!AJ$14,'BLOC PM'!$K96&lt;synthèse!AJ$14+0.1),1,0)</f>
        <v>0</v>
      </c>
      <c r="AK106" s="148">
        <f>IF(AND('BLOC PM'!$K96&gt;synthèse!AK$14,'BLOC PM'!$K96&lt;synthèse!AK$14+0.1),1,0)</f>
        <v>0</v>
      </c>
      <c r="AL106" s="148">
        <f>IF(AND('BLOC PM'!$K96&gt;synthèse!AL$14,'BLOC PM'!$K96&lt;synthèse!AL$14+0.1),1,0)</f>
        <v>0</v>
      </c>
      <c r="AM106" s="148">
        <f>IF(AND('BLOC PM'!$K96&gt;synthèse!AM$14,'BLOC PM'!$K96&lt;synthèse!AM$14+0.1),1,0)</f>
        <v>0</v>
      </c>
      <c r="AN106" s="148">
        <f>IF(AND('BLOC PM'!$K96&gt;synthèse!AN$14,'BLOC PM'!$K96&lt;synthèse!AN$14+0.1),1,0)</f>
        <v>0</v>
      </c>
      <c r="AO106" s="148">
        <f>IF(AND('BLOC PM'!$K96&gt;synthèse!AO$14,'BLOC PM'!$K96&lt;synthèse!AO$14+0.1),1,0)</f>
        <v>0</v>
      </c>
      <c r="AP106" s="148">
        <f>IF(AND('BLOC PM'!$K96&gt;synthèse!AP$14,'BLOC PM'!$K96&lt;synthèse!AP$14+0.1),1,0)</f>
        <v>0</v>
      </c>
      <c r="AQ106" s="148">
        <f>IF(AND('BLOC PM'!$K96&gt;synthèse!AQ$14,'BLOC PM'!$K96&lt;synthèse!AQ$14+0.1),1,0)</f>
        <v>0</v>
      </c>
      <c r="AR106" s="148">
        <f>IF(AND('BLOC PM'!$K96&gt;synthèse!AR$14,'BLOC PM'!$K96&lt;synthèse!AR$14+0.1),1,0)</f>
        <v>0</v>
      </c>
      <c r="AS106" s="148">
        <f>IF(AND('BLOC PM'!$K96&gt;synthèse!AS$14,'BLOC PM'!$K96&lt;synthèse!AS$14+0.1),1,0)</f>
        <v>0</v>
      </c>
      <c r="AT106" s="148">
        <f>IF(AND('BLOC PM'!$K96&gt;synthèse!AT$14,'BLOC PM'!$K96&lt;synthèse!AT$14+0.1),1,0)</f>
        <v>0</v>
      </c>
      <c r="AU106" s="148">
        <f>IF(AND('BLOC PM'!$K96&gt;synthèse!AU$14,'BLOC PM'!$K96&lt;synthèse!AU$14+0.1),1,0)</f>
        <v>0</v>
      </c>
      <c r="AV106" s="148">
        <f>IF(AND('BLOC PM'!$K96&gt;synthèse!AV$14,'BLOC PM'!$K96&lt;synthèse!AV$14+0.1),1,0)</f>
        <v>0</v>
      </c>
      <c r="AW106" s="148">
        <f>IF(AND('BLOC PM'!$K96&gt;synthèse!AW$14,'BLOC PM'!$K96&lt;synthèse!AW$14+0.1),1,0)</f>
        <v>0</v>
      </c>
      <c r="AX106" s="148">
        <f>IF(AND('BLOC PM'!$K96&gt;synthèse!AX$14,'BLOC PM'!$K96&lt;synthèse!AX$14+0.1),1,0)</f>
        <v>0</v>
      </c>
      <c r="AY106" s="148">
        <f>IF(AND('BLOC PM'!$K96&gt;synthèse!AY$14,'BLOC PM'!$K96&lt;synthèse!AY$14+0.1),1,0)</f>
        <v>0</v>
      </c>
      <c r="AZ106" s="148">
        <f>IF(AND('BLOC PM'!$K96&gt;synthèse!AZ$14,'BLOC PM'!$K96&lt;synthèse!AZ$14+0.1),1,0)</f>
        <v>0</v>
      </c>
      <c r="BA106" s="148">
        <f>IF(AND('BLOC PM'!$K96&gt;synthèse!BA$14,'BLOC PM'!$K96&lt;synthèse!BA$14+0.1),1,0)</f>
        <v>0</v>
      </c>
      <c r="BB106" s="148">
        <f>IF(AND('BLOC PM'!$K96&gt;synthèse!BB$14,'BLOC PM'!$K96&lt;synthèse!BB$14+0.1),1,0)</f>
        <v>0</v>
      </c>
      <c r="BC106" s="148">
        <f>IF(AND('BLOC PM'!$K96&gt;synthèse!BC$14,'BLOC PM'!$K96&lt;synthèse!BC$14+0.1),1,0)</f>
        <v>0</v>
      </c>
      <c r="BD106" s="148">
        <f>IF(AND('BLOC PM'!$K96&gt;synthèse!BD$14,'BLOC PM'!$K96&lt;synthèse!BD$14+0.1),1,0)</f>
        <v>0</v>
      </c>
      <c r="BE106" s="148">
        <f>IF(AND('BLOC PM'!$K96&gt;synthèse!BE$14,'BLOC PM'!$K96&lt;synthèse!BE$14+0.1),1,0)</f>
        <v>0</v>
      </c>
      <c r="BF106" s="148">
        <f>IF(AND('BLOC PM'!$K96&gt;synthèse!BF$14,'BLOC PM'!$K96&lt;synthèse!BF$14+0.1),1,0)</f>
        <v>0</v>
      </c>
      <c r="BG106" s="148">
        <f>IF(AND('BLOC PM'!$K96&gt;synthèse!BG$14,'BLOC PM'!$K96&lt;synthèse!BG$14+0.1),1,0)</f>
        <v>0</v>
      </c>
      <c r="BH106" s="148">
        <f>IF(AND('BLOC PM'!$K96&gt;synthèse!BH$14,'BLOC PM'!$K96&lt;synthèse!BH$14+0.1),1,0)</f>
        <v>0</v>
      </c>
      <c r="BI106" s="148">
        <f>IF(AND('BLOC PM'!$K96&gt;synthèse!BI$14,'BLOC PM'!$K96&lt;synthèse!BI$14+0.1),1,0)</f>
        <v>0</v>
      </c>
      <c r="BJ106" s="148">
        <f>IF(AND('BLOC PM'!$K96&gt;synthèse!BJ$14,'BLOC PM'!$K96&lt;synthèse!BJ$14+0.1),1,0)</f>
        <v>0</v>
      </c>
      <c r="BK106" s="148">
        <f>IF(AND('BLOC PM'!$K96&gt;synthèse!BK$14,'BLOC PM'!$K96&lt;synthèse!BK$14+0.1),1,0)</f>
        <v>0</v>
      </c>
      <c r="BL106" s="148">
        <f>IF(AND('BLOC PM'!$K96&gt;synthèse!BL$14,'BLOC PM'!$K96&lt;synthèse!BL$14+0.1),1,0)</f>
        <v>0</v>
      </c>
      <c r="BM106" s="148">
        <f>IF(AND('BLOC PM'!$K96&gt;synthèse!BM$14,'BLOC PM'!$K96&lt;synthèse!BM$14+0.1),1,0)</f>
        <v>0</v>
      </c>
      <c r="BN106" s="148">
        <f>IF(AND('BLOC PM'!$K96&gt;synthèse!BN$14,'BLOC PM'!$K96&lt;synthèse!BN$14+0.1),1,0)</f>
        <v>0</v>
      </c>
      <c r="BO106" s="148">
        <f>IF(AND('BLOC PM'!$K96&gt;synthèse!BO$14,'BLOC PM'!$K96&lt;synthèse!BO$14+0.1),1,0)</f>
        <v>0</v>
      </c>
      <c r="BP106" s="148">
        <f>IF(AND('BLOC PM'!$K96&gt;synthèse!BP$14,'BLOC PM'!$K96&lt;synthèse!BP$14+0.1),1,0)</f>
        <v>0</v>
      </c>
      <c r="BQ106" s="148">
        <f>IF(AND('BLOC PM'!$K96&gt;synthèse!BQ$14,'BLOC PM'!$K96&lt;synthèse!BQ$14+0.1),1,0)</f>
        <v>0</v>
      </c>
      <c r="BR106" s="148">
        <f>IF(AND('BLOC PM'!$K96&gt;synthèse!BR$14,'BLOC PM'!$K96&lt;synthèse!BR$14+0.1),1,0)</f>
        <v>0</v>
      </c>
      <c r="BS106" s="148">
        <f>IF(AND('BLOC PM'!$K96&gt;synthèse!BS$14,'BLOC PM'!$K96&lt;synthèse!BS$14+0.1),1,0)</f>
        <v>0</v>
      </c>
      <c r="BT106" s="148">
        <f>IF(AND('BLOC PM'!$K96&gt;synthèse!BT$14,'BLOC PM'!$K96&lt;synthèse!BT$14+0.1),1,0)</f>
        <v>0</v>
      </c>
      <c r="BU106" s="148">
        <f>IF(AND('BLOC PM'!$K96&gt;synthèse!BU$14,'BLOC PM'!$K96&lt;synthèse!BU$14+0.1),1,0)</f>
        <v>0</v>
      </c>
      <c r="BV106" s="148">
        <f>IF(AND('BLOC PM'!$K96&gt;synthèse!BV$14,'BLOC PM'!$K96&lt;synthèse!BV$14+0.1),1,0)</f>
        <v>0</v>
      </c>
      <c r="BW106" s="148">
        <f>IF(AND('BLOC PM'!$K96&gt;synthèse!BW$14,'BLOC PM'!$K96&lt;synthèse!BW$14+0.1),1,0)</f>
        <v>0</v>
      </c>
      <c r="BX106" s="148">
        <f>IF(AND('BLOC PM'!$K96&gt;synthèse!BX$14,'BLOC PM'!$K96&lt;synthèse!BX$14+0.1),1,0)</f>
        <v>0</v>
      </c>
      <c r="BY106" s="148">
        <f>IF(AND('BLOC PM'!$K96&gt;synthèse!BY$14,'BLOC PM'!$K96&lt;synthèse!BY$14+0.1),1,0)</f>
        <v>0</v>
      </c>
      <c r="BZ106" s="148">
        <f>IF(AND('BLOC PM'!$K96&gt;synthèse!BZ$14,'BLOC PM'!$K96&lt;synthèse!BZ$14+0.1),1,0)</f>
        <v>0</v>
      </c>
      <c r="CA106" s="148">
        <f>IF(AND('BLOC PM'!$K96&gt;synthèse!CA$14,'BLOC PM'!$K96&lt;synthèse!CA$14+0.1),1,0)</f>
        <v>0</v>
      </c>
      <c r="CB106" s="148">
        <f>IF(AND('BLOC PM'!$K96&gt;synthèse!CB$14,'BLOC PM'!$K96&lt;synthèse!CB$14+0.1),1,0)</f>
        <v>0</v>
      </c>
      <c r="CC106" s="148">
        <f>IF(AND('BLOC PM'!$K96&gt;synthèse!CC$14,'BLOC PM'!$K96&lt;synthèse!CC$14+0.1),1,0)</f>
        <v>0</v>
      </c>
      <c r="CD106" s="148">
        <f>IF(AND('BLOC PM'!$K96&gt;synthèse!CD$14,'BLOC PM'!$K96&lt;synthèse!CD$14+0.1),1,0)</f>
        <v>0</v>
      </c>
      <c r="CE106" s="148">
        <f>IF(AND('BLOC PM'!$K96&gt;synthèse!CE$14,'BLOC PM'!$K96&lt;synthèse!CE$14+0.1),1,0)</f>
        <v>0</v>
      </c>
      <c r="CF106" s="148">
        <f>IF(AND('BLOC PM'!$K96&gt;synthèse!CF$14,'BLOC PM'!$K96&lt;synthèse!CF$14+0.1),1,0)</f>
        <v>0</v>
      </c>
      <c r="CG106" s="148">
        <f>IF(AND('BLOC PM'!$K96&gt;synthèse!CG$14,'BLOC PM'!$K96&lt;synthèse!CG$14+0.1),1,0)</f>
        <v>0</v>
      </c>
      <c r="CH106" s="148">
        <f>IF(AND('BLOC PM'!$K96&gt;synthèse!CH$14,'BLOC PM'!$K96&lt;synthèse!CH$14+0.1),1,0)</f>
        <v>0</v>
      </c>
      <c r="CI106" s="148">
        <f>IF(AND('BLOC PM'!$K96&gt;synthèse!CI$14,'BLOC PM'!$K96&lt;synthèse!CI$14+0.1),1,0)</f>
        <v>0</v>
      </c>
      <c r="CJ106" s="148">
        <f>IF(AND('BLOC PM'!$K96&gt;synthèse!CJ$14,'BLOC PM'!$K96&lt;synthèse!CJ$14+0.1),1,0)</f>
        <v>0</v>
      </c>
      <c r="CK106" s="148">
        <f>IF(AND('BLOC PM'!$K96&gt;synthèse!CK$14,'BLOC PM'!$K96&lt;synthèse!CK$14+0.1),1,0)</f>
        <v>0</v>
      </c>
      <c r="CM106" s="2">
        <f t="shared" si="136"/>
        <v>0</v>
      </c>
      <c r="CN106" s="2">
        <f t="shared" si="137"/>
        <v>0</v>
      </c>
      <c r="CO106" s="2">
        <f t="shared" si="138"/>
        <v>0</v>
      </c>
      <c r="CP106" s="2">
        <f t="shared" si="139"/>
        <v>0</v>
      </c>
      <c r="CQ106" s="2">
        <f t="shared" si="140"/>
        <v>0</v>
      </c>
      <c r="CR106" s="2">
        <f t="shared" si="141"/>
        <v>0</v>
      </c>
      <c r="CS106" s="2">
        <f t="shared" si="142"/>
        <v>0</v>
      </c>
      <c r="CT106" s="2">
        <f t="shared" si="143"/>
        <v>0</v>
      </c>
      <c r="CU106" s="2">
        <f t="shared" si="144"/>
        <v>0</v>
      </c>
      <c r="CV106" s="2">
        <f t="shared" si="145"/>
        <v>0</v>
      </c>
      <c r="CW106" s="2">
        <f t="shared" si="146"/>
        <v>0</v>
      </c>
      <c r="CX106" s="2">
        <f t="shared" si="147"/>
        <v>0</v>
      </c>
      <c r="CY106" s="2">
        <f t="shared" si="148"/>
        <v>0</v>
      </c>
      <c r="CZ106" s="2">
        <f t="shared" si="149"/>
        <v>0</v>
      </c>
      <c r="DA106" s="2">
        <f t="shared" si="150"/>
        <v>0</v>
      </c>
      <c r="DB106" s="2">
        <f t="shared" si="151"/>
        <v>0</v>
      </c>
      <c r="DC106" s="2">
        <f t="shared" si="152"/>
        <v>0</v>
      </c>
      <c r="DD106" s="2">
        <f t="shared" si="153"/>
        <v>0</v>
      </c>
      <c r="DE106" s="2">
        <f t="shared" si="154"/>
        <v>0</v>
      </c>
      <c r="DF106" s="2">
        <f t="shared" si="155"/>
        <v>0</v>
      </c>
      <c r="DG106" s="2">
        <f t="shared" si="156"/>
        <v>0</v>
      </c>
      <c r="DH106" s="2">
        <f t="shared" si="157"/>
        <v>0</v>
      </c>
      <c r="DI106" s="2">
        <f t="shared" si="158"/>
        <v>0</v>
      </c>
      <c r="DJ106" s="2">
        <f t="shared" si="159"/>
        <v>0</v>
      </c>
      <c r="DK106" s="2">
        <f t="shared" si="160"/>
        <v>0</v>
      </c>
      <c r="DL106" s="2">
        <f t="shared" si="161"/>
        <v>0</v>
      </c>
      <c r="DM106" s="2">
        <f t="shared" si="162"/>
        <v>0</v>
      </c>
      <c r="DN106" s="2">
        <f t="shared" si="163"/>
        <v>0</v>
      </c>
      <c r="DO106" s="2">
        <f t="shared" si="164"/>
        <v>0</v>
      </c>
      <c r="DP106" s="2">
        <f t="shared" si="165"/>
        <v>0</v>
      </c>
      <c r="DQ106" s="2">
        <f t="shared" si="166"/>
        <v>0</v>
      </c>
      <c r="DR106" s="2">
        <f t="shared" si="167"/>
        <v>0</v>
      </c>
      <c r="DS106" s="2">
        <f t="shared" si="168"/>
        <v>0</v>
      </c>
      <c r="DT106" s="2">
        <f t="shared" si="169"/>
        <v>0</v>
      </c>
      <c r="DU106" s="2">
        <f t="shared" si="170"/>
        <v>0</v>
      </c>
      <c r="DV106" s="2">
        <f t="shared" si="171"/>
        <v>0</v>
      </c>
      <c r="DW106" s="2">
        <f t="shared" si="172"/>
        <v>0</v>
      </c>
      <c r="DX106" s="2">
        <f t="shared" si="173"/>
        <v>0</v>
      </c>
      <c r="DY106" s="2">
        <f t="shared" si="174"/>
        <v>0</v>
      </c>
      <c r="DZ106" s="2">
        <f t="shared" si="175"/>
        <v>0</v>
      </c>
      <c r="EA106" s="2">
        <f t="shared" si="176"/>
        <v>0</v>
      </c>
      <c r="EB106" s="2">
        <f t="shared" si="177"/>
        <v>0</v>
      </c>
      <c r="EC106" s="2">
        <f t="shared" si="178"/>
        <v>0</v>
      </c>
      <c r="ED106" s="2">
        <f t="shared" si="179"/>
        <v>0</v>
      </c>
      <c r="EE106" s="2">
        <f t="shared" si="180"/>
        <v>0</v>
      </c>
      <c r="EF106" s="2">
        <f t="shared" si="181"/>
        <v>0</v>
      </c>
      <c r="EG106" s="2">
        <f t="shared" si="182"/>
        <v>0</v>
      </c>
      <c r="EH106" s="2">
        <f t="shared" si="122"/>
        <v>0</v>
      </c>
      <c r="EI106" s="2">
        <f t="shared" si="134"/>
        <v>0</v>
      </c>
      <c r="EJ106" s="2">
        <f t="shared" si="134"/>
        <v>0</v>
      </c>
      <c r="EK106" s="2">
        <f t="shared" si="134"/>
        <v>0</v>
      </c>
      <c r="EL106" s="2">
        <f t="shared" si="134"/>
        <v>0</v>
      </c>
      <c r="EM106" s="2">
        <f t="shared" si="134"/>
        <v>0</v>
      </c>
      <c r="EN106" s="2">
        <f t="shared" si="134"/>
        <v>0</v>
      </c>
      <c r="EO106" s="2">
        <f t="shared" si="134"/>
        <v>0</v>
      </c>
      <c r="EP106" s="2">
        <f t="shared" si="134"/>
        <v>0</v>
      </c>
    </row>
    <row r="107" spans="1:146" ht="14.25" x14ac:dyDescent="0.2">
      <c r="A107" s="7"/>
      <c r="B107" s="107"/>
      <c r="C107" s="7"/>
      <c r="D107" s="7"/>
      <c r="E107" s="7"/>
      <c r="F107" s="7"/>
      <c r="L107" s="66"/>
      <c r="M107" s="9" t="str">
        <f>IF('BLOC PM'!A97&lt;&gt;"",'BLOC PM'!A97,"")</f>
        <v/>
      </c>
      <c r="N107" s="9">
        <f>IF(AND('BLOC PM'!A97&lt;&gt;"",'BLOC PM'!N97&lt;&gt;"*Non mis en vente"),1,0)</f>
        <v>0</v>
      </c>
      <c r="O107" s="9">
        <f>IF(OR('BLOC PM'!E97="CR",'BLOC PM'!E97="CE"),1,0)</f>
        <v>0</v>
      </c>
      <c r="P107" s="9">
        <f>IF(AND('BLOC PM'!N97&lt;&gt;"*RETIRE",'BLOC PM'!N97&lt;&gt;"*PAS D'OFFRE",'BLOC PM'!N97&lt;&gt;""),1,0)</f>
        <v>0</v>
      </c>
      <c r="Q107" s="10">
        <f>'BLOC PM'!I97</f>
        <v>0</v>
      </c>
      <c r="R107" s="10">
        <f t="shared" ref="R107:R119" si="184">Q107*P107</f>
        <v>0</v>
      </c>
      <c r="S107" s="10">
        <f>'BLOC PM'!L97</f>
        <v>0</v>
      </c>
      <c r="T107" s="10">
        <f t="shared" ref="T107:T119" si="185">S107*P107</f>
        <v>0</v>
      </c>
      <c r="U107" s="10">
        <f>'BLOC PM'!O97</f>
        <v>0</v>
      </c>
      <c r="V107" s="10">
        <f t="shared" ref="V107:V119" si="186">U107*P107</f>
        <v>0</v>
      </c>
      <c r="W107" s="10">
        <f>'BLOC PM'!B97</f>
        <v>0</v>
      </c>
      <c r="X107" s="7"/>
      <c r="Y107" s="2">
        <f>+'UP PM'!A98</f>
        <v>0</v>
      </c>
      <c r="Z107" s="2">
        <f>IF(AND('UP PM'!A98&lt;&gt;"",'UP PM'!N98&lt;&gt;"*Non mis en vente"),1,0)</f>
        <v>0</v>
      </c>
      <c r="AA107" s="2">
        <f>IF(AND('UP PM'!N98&lt;&gt;"*RETIRE",'UP PM'!N98&lt;&gt;"*PAS D'OFFRE",'UP PM'!N98&lt;&gt;""),1,0)</f>
        <v>0</v>
      </c>
      <c r="AB107" s="10">
        <f>+'UP PM'!G98</f>
        <v>0</v>
      </c>
      <c r="AC107" s="2">
        <f t="shared" si="183"/>
        <v>0</v>
      </c>
      <c r="AD107" s="2">
        <f>'UP PM'!B98</f>
        <v>0</v>
      </c>
      <c r="AE107" s="7"/>
      <c r="AF107" s="154"/>
      <c r="AG107" s="9" t="str">
        <f>IF('BLOC PM'!A97&lt;&gt;"",'BLOC PM'!A97,"")</f>
        <v/>
      </c>
      <c r="AH107" s="148">
        <f>IF(AND('BLOC PM'!$K97&gt;synthèse!AH$14,'BLOC PM'!$K97&lt;synthèse!AH$14+0.1),1,0)</f>
        <v>0</v>
      </c>
      <c r="AI107" s="148">
        <f>IF(AND('BLOC PM'!$K97&gt;synthèse!AI$14,'BLOC PM'!$K97&lt;synthèse!AI$14+0.1),1,0)</f>
        <v>0</v>
      </c>
      <c r="AJ107" s="148">
        <f>IF(AND('BLOC PM'!$K97&gt;synthèse!AJ$14,'BLOC PM'!$K97&lt;synthèse!AJ$14+0.1),1,0)</f>
        <v>0</v>
      </c>
      <c r="AK107" s="148">
        <f>IF(AND('BLOC PM'!$K97&gt;synthèse!AK$14,'BLOC PM'!$K97&lt;synthèse!AK$14+0.1),1,0)</f>
        <v>0</v>
      </c>
      <c r="AL107" s="148">
        <f>IF(AND('BLOC PM'!$K97&gt;synthèse!AL$14,'BLOC PM'!$K97&lt;synthèse!AL$14+0.1),1,0)</f>
        <v>0</v>
      </c>
      <c r="AM107" s="148">
        <f>IF(AND('BLOC PM'!$K97&gt;synthèse!AM$14,'BLOC PM'!$K97&lt;synthèse!AM$14+0.1),1,0)</f>
        <v>0</v>
      </c>
      <c r="AN107" s="148">
        <f>IF(AND('BLOC PM'!$K97&gt;synthèse!AN$14,'BLOC PM'!$K97&lt;synthèse!AN$14+0.1),1,0)</f>
        <v>0</v>
      </c>
      <c r="AO107" s="148">
        <f>IF(AND('BLOC PM'!$K97&gt;synthèse!AO$14,'BLOC PM'!$K97&lt;synthèse!AO$14+0.1),1,0)</f>
        <v>0</v>
      </c>
      <c r="AP107" s="148">
        <f>IF(AND('BLOC PM'!$K97&gt;synthèse!AP$14,'BLOC PM'!$K97&lt;synthèse!AP$14+0.1),1,0)</f>
        <v>0</v>
      </c>
      <c r="AQ107" s="148">
        <f>IF(AND('BLOC PM'!$K97&gt;synthèse!AQ$14,'BLOC PM'!$K97&lt;synthèse!AQ$14+0.1),1,0)</f>
        <v>0</v>
      </c>
      <c r="AR107" s="148">
        <f>IF(AND('BLOC PM'!$K97&gt;synthèse!AR$14,'BLOC PM'!$K97&lt;synthèse!AR$14+0.1),1,0)</f>
        <v>0</v>
      </c>
      <c r="AS107" s="148">
        <f>IF(AND('BLOC PM'!$K97&gt;synthèse!AS$14,'BLOC PM'!$K97&lt;synthèse!AS$14+0.1),1,0)</f>
        <v>0</v>
      </c>
      <c r="AT107" s="148">
        <f>IF(AND('BLOC PM'!$K97&gt;synthèse!AT$14,'BLOC PM'!$K97&lt;synthèse!AT$14+0.1),1,0)</f>
        <v>0</v>
      </c>
      <c r="AU107" s="148">
        <f>IF(AND('BLOC PM'!$K97&gt;synthèse!AU$14,'BLOC PM'!$K97&lt;synthèse!AU$14+0.1),1,0)</f>
        <v>0</v>
      </c>
      <c r="AV107" s="148">
        <f>IF(AND('BLOC PM'!$K97&gt;synthèse!AV$14,'BLOC PM'!$K97&lt;synthèse!AV$14+0.1),1,0)</f>
        <v>0</v>
      </c>
      <c r="AW107" s="148">
        <f>IF(AND('BLOC PM'!$K97&gt;synthèse!AW$14,'BLOC PM'!$K97&lt;synthèse!AW$14+0.1),1,0)</f>
        <v>0</v>
      </c>
      <c r="AX107" s="148">
        <f>IF(AND('BLOC PM'!$K97&gt;synthèse!AX$14,'BLOC PM'!$K97&lt;synthèse!AX$14+0.1),1,0)</f>
        <v>0</v>
      </c>
      <c r="AY107" s="148">
        <f>IF(AND('BLOC PM'!$K97&gt;synthèse!AY$14,'BLOC PM'!$K97&lt;synthèse!AY$14+0.1),1,0)</f>
        <v>0</v>
      </c>
      <c r="AZ107" s="148">
        <f>IF(AND('BLOC PM'!$K97&gt;synthèse!AZ$14,'BLOC PM'!$K97&lt;synthèse!AZ$14+0.1),1,0)</f>
        <v>0</v>
      </c>
      <c r="BA107" s="148">
        <f>IF(AND('BLOC PM'!$K97&gt;synthèse!BA$14,'BLOC PM'!$K97&lt;synthèse!BA$14+0.1),1,0)</f>
        <v>0</v>
      </c>
      <c r="BB107" s="148">
        <f>IF(AND('BLOC PM'!$K97&gt;synthèse!BB$14,'BLOC PM'!$K97&lt;synthèse!BB$14+0.1),1,0)</f>
        <v>0</v>
      </c>
      <c r="BC107" s="148">
        <f>IF(AND('BLOC PM'!$K97&gt;synthèse!BC$14,'BLOC PM'!$K97&lt;synthèse!BC$14+0.1),1,0)</f>
        <v>0</v>
      </c>
      <c r="BD107" s="148">
        <f>IF(AND('BLOC PM'!$K97&gt;synthèse!BD$14,'BLOC PM'!$K97&lt;synthèse!BD$14+0.1),1,0)</f>
        <v>0</v>
      </c>
      <c r="BE107" s="148">
        <f>IF(AND('BLOC PM'!$K97&gt;synthèse!BE$14,'BLOC PM'!$K97&lt;synthèse!BE$14+0.1),1,0)</f>
        <v>0</v>
      </c>
      <c r="BF107" s="148">
        <f>IF(AND('BLOC PM'!$K97&gt;synthèse!BF$14,'BLOC PM'!$K97&lt;synthèse!BF$14+0.1),1,0)</f>
        <v>0</v>
      </c>
      <c r="BG107" s="148">
        <f>IF(AND('BLOC PM'!$K97&gt;synthèse!BG$14,'BLOC PM'!$K97&lt;synthèse!BG$14+0.1),1,0)</f>
        <v>0</v>
      </c>
      <c r="BH107" s="148">
        <f>IF(AND('BLOC PM'!$K97&gt;synthèse!BH$14,'BLOC PM'!$K97&lt;synthèse!BH$14+0.1),1,0)</f>
        <v>0</v>
      </c>
      <c r="BI107" s="148">
        <f>IF(AND('BLOC PM'!$K97&gt;synthèse!BI$14,'BLOC PM'!$K97&lt;synthèse!BI$14+0.1),1,0)</f>
        <v>0</v>
      </c>
      <c r="BJ107" s="148">
        <f>IF(AND('BLOC PM'!$K97&gt;synthèse!BJ$14,'BLOC PM'!$K97&lt;synthèse!BJ$14+0.1),1,0)</f>
        <v>0</v>
      </c>
      <c r="BK107" s="148">
        <f>IF(AND('BLOC PM'!$K97&gt;synthèse!BK$14,'BLOC PM'!$K97&lt;synthèse!BK$14+0.1),1,0)</f>
        <v>0</v>
      </c>
      <c r="BL107" s="148">
        <f>IF(AND('BLOC PM'!$K97&gt;synthèse!BL$14,'BLOC PM'!$K97&lt;synthèse!BL$14+0.1),1,0)</f>
        <v>0</v>
      </c>
      <c r="BM107" s="148">
        <f>IF(AND('BLOC PM'!$K97&gt;synthèse!BM$14,'BLOC PM'!$K97&lt;synthèse!BM$14+0.1),1,0)</f>
        <v>0</v>
      </c>
      <c r="BN107" s="148">
        <f>IF(AND('BLOC PM'!$K97&gt;synthèse!BN$14,'BLOC PM'!$K97&lt;synthèse!BN$14+0.1),1,0)</f>
        <v>0</v>
      </c>
      <c r="BO107" s="148">
        <f>IF(AND('BLOC PM'!$K97&gt;synthèse!BO$14,'BLOC PM'!$K97&lt;synthèse!BO$14+0.1),1,0)</f>
        <v>0</v>
      </c>
      <c r="BP107" s="148">
        <f>IF(AND('BLOC PM'!$K97&gt;synthèse!BP$14,'BLOC PM'!$K97&lt;synthèse!BP$14+0.1),1,0)</f>
        <v>0</v>
      </c>
      <c r="BQ107" s="148">
        <f>IF(AND('BLOC PM'!$K97&gt;synthèse!BQ$14,'BLOC PM'!$K97&lt;synthèse!BQ$14+0.1),1,0)</f>
        <v>0</v>
      </c>
      <c r="BR107" s="148">
        <f>IF(AND('BLOC PM'!$K97&gt;synthèse!BR$14,'BLOC PM'!$K97&lt;synthèse!BR$14+0.1),1,0)</f>
        <v>0</v>
      </c>
      <c r="BS107" s="148">
        <f>IF(AND('BLOC PM'!$K97&gt;synthèse!BS$14,'BLOC PM'!$K97&lt;synthèse!BS$14+0.1),1,0)</f>
        <v>0</v>
      </c>
      <c r="BT107" s="148">
        <f>IF(AND('BLOC PM'!$K97&gt;synthèse!BT$14,'BLOC PM'!$K97&lt;synthèse!BT$14+0.1),1,0)</f>
        <v>0</v>
      </c>
      <c r="BU107" s="148">
        <f>IF(AND('BLOC PM'!$K97&gt;synthèse!BU$14,'BLOC PM'!$K97&lt;synthèse!BU$14+0.1),1,0)</f>
        <v>0</v>
      </c>
      <c r="BV107" s="148">
        <f>IF(AND('BLOC PM'!$K97&gt;synthèse!BV$14,'BLOC PM'!$K97&lt;synthèse!BV$14+0.1),1,0)</f>
        <v>0</v>
      </c>
      <c r="BW107" s="148">
        <f>IF(AND('BLOC PM'!$K97&gt;synthèse!BW$14,'BLOC PM'!$K97&lt;synthèse!BW$14+0.1),1,0)</f>
        <v>0</v>
      </c>
      <c r="BX107" s="148">
        <f>IF(AND('BLOC PM'!$K97&gt;synthèse!BX$14,'BLOC PM'!$K97&lt;synthèse!BX$14+0.1),1,0)</f>
        <v>0</v>
      </c>
      <c r="BY107" s="148">
        <f>IF(AND('BLOC PM'!$K97&gt;synthèse!BY$14,'BLOC PM'!$K97&lt;synthèse!BY$14+0.1),1,0)</f>
        <v>0</v>
      </c>
      <c r="BZ107" s="148">
        <f>IF(AND('BLOC PM'!$K97&gt;synthèse!BZ$14,'BLOC PM'!$K97&lt;synthèse!BZ$14+0.1),1,0)</f>
        <v>0</v>
      </c>
      <c r="CA107" s="148">
        <f>IF(AND('BLOC PM'!$K97&gt;synthèse!CA$14,'BLOC PM'!$K97&lt;synthèse!CA$14+0.1),1,0)</f>
        <v>0</v>
      </c>
      <c r="CB107" s="148">
        <f>IF(AND('BLOC PM'!$K97&gt;synthèse!CB$14,'BLOC PM'!$K97&lt;synthèse!CB$14+0.1),1,0)</f>
        <v>0</v>
      </c>
      <c r="CC107" s="148">
        <f>IF(AND('BLOC PM'!$K97&gt;synthèse!CC$14,'BLOC PM'!$K97&lt;synthèse!CC$14+0.1),1,0)</f>
        <v>0</v>
      </c>
      <c r="CD107" s="148">
        <f>IF(AND('BLOC PM'!$K97&gt;synthèse!CD$14,'BLOC PM'!$K97&lt;synthèse!CD$14+0.1),1,0)</f>
        <v>0</v>
      </c>
      <c r="CE107" s="148">
        <f>IF(AND('BLOC PM'!$K97&gt;synthèse!CE$14,'BLOC PM'!$K97&lt;synthèse!CE$14+0.1),1,0)</f>
        <v>0</v>
      </c>
      <c r="CF107" s="148">
        <f>IF(AND('BLOC PM'!$K97&gt;synthèse!CF$14,'BLOC PM'!$K97&lt;synthèse!CF$14+0.1),1,0)</f>
        <v>0</v>
      </c>
      <c r="CG107" s="148">
        <f>IF(AND('BLOC PM'!$K97&gt;synthèse!CG$14,'BLOC PM'!$K97&lt;synthèse!CG$14+0.1),1,0)</f>
        <v>0</v>
      </c>
      <c r="CH107" s="148">
        <f>IF(AND('BLOC PM'!$K97&gt;synthèse!CH$14,'BLOC PM'!$K97&lt;synthèse!CH$14+0.1),1,0)</f>
        <v>0</v>
      </c>
      <c r="CI107" s="148">
        <f>IF(AND('BLOC PM'!$K97&gt;synthèse!CI$14,'BLOC PM'!$K97&lt;synthèse!CI$14+0.1),1,0)</f>
        <v>0</v>
      </c>
      <c r="CJ107" s="148">
        <f>IF(AND('BLOC PM'!$K97&gt;synthèse!CJ$14,'BLOC PM'!$K97&lt;synthèse!CJ$14+0.1),1,0)</f>
        <v>0</v>
      </c>
      <c r="CK107" s="148">
        <f>IF(AND('BLOC PM'!$K97&gt;synthèse!CK$14,'BLOC PM'!$K97&lt;synthèse!CK$14+0.1),1,0)</f>
        <v>0</v>
      </c>
      <c r="CM107" s="2">
        <f t="shared" si="136"/>
        <v>0</v>
      </c>
      <c r="CN107" s="2">
        <f t="shared" si="137"/>
        <v>0</v>
      </c>
      <c r="CO107" s="2">
        <f t="shared" si="138"/>
        <v>0</v>
      </c>
      <c r="CP107" s="2">
        <f t="shared" si="139"/>
        <v>0</v>
      </c>
      <c r="CQ107" s="2">
        <f t="shared" si="140"/>
        <v>0</v>
      </c>
      <c r="CR107" s="2">
        <f t="shared" si="141"/>
        <v>0</v>
      </c>
      <c r="CS107" s="2">
        <f t="shared" si="142"/>
        <v>0</v>
      </c>
      <c r="CT107" s="2">
        <f t="shared" si="143"/>
        <v>0</v>
      </c>
      <c r="CU107" s="2">
        <f t="shared" si="144"/>
        <v>0</v>
      </c>
      <c r="CV107" s="2">
        <f t="shared" si="145"/>
        <v>0</v>
      </c>
      <c r="CW107" s="2">
        <f t="shared" si="146"/>
        <v>0</v>
      </c>
      <c r="CX107" s="2">
        <f t="shared" si="147"/>
        <v>0</v>
      </c>
      <c r="CY107" s="2">
        <f t="shared" si="148"/>
        <v>0</v>
      </c>
      <c r="CZ107" s="2">
        <f t="shared" si="149"/>
        <v>0</v>
      </c>
      <c r="DA107" s="2">
        <f t="shared" si="150"/>
        <v>0</v>
      </c>
      <c r="DB107" s="2">
        <f t="shared" si="151"/>
        <v>0</v>
      </c>
      <c r="DC107" s="2">
        <f t="shared" si="152"/>
        <v>0</v>
      </c>
      <c r="DD107" s="2">
        <f t="shared" si="153"/>
        <v>0</v>
      </c>
      <c r="DE107" s="2">
        <f t="shared" si="154"/>
        <v>0</v>
      </c>
      <c r="DF107" s="2">
        <f t="shared" si="155"/>
        <v>0</v>
      </c>
      <c r="DG107" s="2">
        <f t="shared" si="156"/>
        <v>0</v>
      </c>
      <c r="DH107" s="2">
        <f t="shared" si="157"/>
        <v>0</v>
      </c>
      <c r="DI107" s="2">
        <f t="shared" si="158"/>
        <v>0</v>
      </c>
      <c r="DJ107" s="2">
        <f t="shared" si="159"/>
        <v>0</v>
      </c>
      <c r="DK107" s="2">
        <f t="shared" si="160"/>
        <v>0</v>
      </c>
      <c r="DL107" s="2">
        <f t="shared" si="161"/>
        <v>0</v>
      </c>
      <c r="DM107" s="2">
        <f t="shared" si="162"/>
        <v>0</v>
      </c>
      <c r="DN107" s="2">
        <f t="shared" si="163"/>
        <v>0</v>
      </c>
      <c r="DO107" s="2">
        <f t="shared" si="164"/>
        <v>0</v>
      </c>
      <c r="DP107" s="2">
        <f t="shared" si="165"/>
        <v>0</v>
      </c>
      <c r="DQ107" s="2">
        <f t="shared" si="166"/>
        <v>0</v>
      </c>
      <c r="DR107" s="2">
        <f t="shared" si="167"/>
        <v>0</v>
      </c>
      <c r="DS107" s="2">
        <f t="shared" si="168"/>
        <v>0</v>
      </c>
      <c r="DT107" s="2">
        <f t="shared" si="169"/>
        <v>0</v>
      </c>
      <c r="DU107" s="2">
        <f t="shared" si="170"/>
        <v>0</v>
      </c>
      <c r="DV107" s="2">
        <f t="shared" si="171"/>
        <v>0</v>
      </c>
      <c r="DW107" s="2">
        <f t="shared" si="172"/>
        <v>0</v>
      </c>
      <c r="DX107" s="2">
        <f t="shared" si="173"/>
        <v>0</v>
      </c>
      <c r="DY107" s="2">
        <f t="shared" si="174"/>
        <v>0</v>
      </c>
      <c r="DZ107" s="2">
        <f t="shared" si="175"/>
        <v>0</v>
      </c>
      <c r="EA107" s="2">
        <f t="shared" si="176"/>
        <v>0</v>
      </c>
      <c r="EB107" s="2">
        <f t="shared" si="177"/>
        <v>0</v>
      </c>
      <c r="EC107" s="2">
        <f t="shared" si="178"/>
        <v>0</v>
      </c>
      <c r="ED107" s="2">
        <f t="shared" si="179"/>
        <v>0</v>
      </c>
      <c r="EE107" s="2">
        <f t="shared" si="180"/>
        <v>0</v>
      </c>
      <c r="EF107" s="2">
        <f t="shared" si="181"/>
        <v>0</v>
      </c>
      <c r="EG107" s="2">
        <f t="shared" si="182"/>
        <v>0</v>
      </c>
      <c r="EH107" s="2">
        <f t="shared" si="122"/>
        <v>0</v>
      </c>
      <c r="EI107" s="2">
        <f t="shared" si="134"/>
        <v>0</v>
      </c>
      <c r="EJ107" s="2">
        <f t="shared" si="134"/>
        <v>0</v>
      </c>
      <c r="EK107" s="2">
        <f t="shared" si="134"/>
        <v>0</v>
      </c>
      <c r="EL107" s="2">
        <f t="shared" si="134"/>
        <v>0</v>
      </c>
      <c r="EM107" s="2">
        <f t="shared" si="134"/>
        <v>0</v>
      </c>
      <c r="EN107" s="2">
        <f t="shared" si="134"/>
        <v>0</v>
      </c>
      <c r="EO107" s="2">
        <f t="shared" si="134"/>
        <v>0</v>
      </c>
      <c r="EP107" s="2">
        <f t="shared" si="134"/>
        <v>0</v>
      </c>
    </row>
    <row r="108" spans="1:146" ht="14.25" x14ac:dyDescent="0.2">
      <c r="A108" s="7"/>
      <c r="B108" s="7"/>
      <c r="C108" s="7"/>
      <c r="D108" s="7"/>
      <c r="E108" s="7"/>
      <c r="F108" s="7"/>
      <c r="L108" s="66"/>
      <c r="M108" s="9" t="str">
        <f>IF('BLOC PM'!A98&lt;&gt;"",'BLOC PM'!A98,"")</f>
        <v/>
      </c>
      <c r="N108" s="9">
        <f>IF(AND('BLOC PM'!A98&lt;&gt;"",'BLOC PM'!N98&lt;&gt;"*Non mis en vente"),1,0)</f>
        <v>0</v>
      </c>
      <c r="O108" s="9">
        <f>IF(OR('BLOC PM'!E98="CR",'BLOC PM'!E98="CE"),1,0)</f>
        <v>0</v>
      </c>
      <c r="P108" s="9">
        <f>IF(AND('BLOC PM'!N98&lt;&gt;"*RETIRE",'BLOC PM'!N98&lt;&gt;"*PAS D'OFFRE",'BLOC PM'!N98&lt;&gt;""),1,0)</f>
        <v>0</v>
      </c>
      <c r="Q108" s="10">
        <f>'BLOC PM'!I98</f>
        <v>0</v>
      </c>
      <c r="R108" s="10">
        <f t="shared" si="184"/>
        <v>0</v>
      </c>
      <c r="S108" s="10">
        <f>'BLOC PM'!L98</f>
        <v>0</v>
      </c>
      <c r="T108" s="10">
        <f t="shared" si="185"/>
        <v>0</v>
      </c>
      <c r="U108" s="10">
        <f>'BLOC PM'!O98</f>
        <v>0</v>
      </c>
      <c r="V108" s="10">
        <f t="shared" si="186"/>
        <v>0</v>
      </c>
      <c r="W108" s="10">
        <f>'BLOC PM'!B98</f>
        <v>0</v>
      </c>
      <c r="X108" s="7"/>
      <c r="Y108" s="2">
        <f>+'UP PM'!A99</f>
        <v>0</v>
      </c>
      <c r="Z108" s="2">
        <f>IF(AND('UP PM'!A99&lt;&gt;"",'UP PM'!N99&lt;&gt;"*Non mis en vente"),1,0)</f>
        <v>0</v>
      </c>
      <c r="AA108" s="2">
        <f>IF(AND('UP PM'!N99&lt;&gt;"*RETIRE",'UP PM'!N99&lt;&gt;"*PAS D'OFFRE",'UP PM'!N99&lt;&gt;""),1,0)</f>
        <v>0</v>
      </c>
      <c r="AB108" s="10">
        <f>+'UP PM'!G99</f>
        <v>0</v>
      </c>
      <c r="AC108" s="2">
        <f t="shared" si="183"/>
        <v>0</v>
      </c>
      <c r="AD108" s="2">
        <f>'UP PM'!B99</f>
        <v>0</v>
      </c>
      <c r="AE108" s="7"/>
      <c r="AF108" s="154"/>
      <c r="AG108" s="9" t="str">
        <f>IF('BLOC PM'!A98&lt;&gt;"",'BLOC PM'!A98,"")</f>
        <v/>
      </c>
      <c r="AH108" s="148">
        <f>IF(AND('BLOC PM'!$K98&gt;synthèse!AH$14,'BLOC PM'!$K98&lt;synthèse!AH$14+0.1),1,0)</f>
        <v>0</v>
      </c>
      <c r="AI108" s="148">
        <f>IF(AND('BLOC PM'!$K98&gt;synthèse!AI$14,'BLOC PM'!$K98&lt;synthèse!AI$14+0.1),1,0)</f>
        <v>0</v>
      </c>
      <c r="AJ108" s="148">
        <f>IF(AND('BLOC PM'!$K98&gt;synthèse!AJ$14,'BLOC PM'!$K98&lt;synthèse!AJ$14+0.1),1,0)</f>
        <v>0</v>
      </c>
      <c r="AK108" s="148">
        <f>IF(AND('BLOC PM'!$K98&gt;synthèse!AK$14,'BLOC PM'!$K98&lt;synthèse!AK$14+0.1),1,0)</f>
        <v>0</v>
      </c>
      <c r="AL108" s="148">
        <f>IF(AND('BLOC PM'!$K98&gt;synthèse!AL$14,'BLOC PM'!$K98&lt;synthèse!AL$14+0.1),1,0)</f>
        <v>0</v>
      </c>
      <c r="AM108" s="148">
        <f>IF(AND('BLOC PM'!$K98&gt;synthèse!AM$14,'BLOC PM'!$K98&lt;synthèse!AM$14+0.1),1,0)</f>
        <v>0</v>
      </c>
      <c r="AN108" s="148">
        <f>IF(AND('BLOC PM'!$K98&gt;synthèse!AN$14,'BLOC PM'!$K98&lt;synthèse!AN$14+0.1),1,0)</f>
        <v>0</v>
      </c>
      <c r="AO108" s="148">
        <f>IF(AND('BLOC PM'!$K98&gt;synthèse!AO$14,'BLOC PM'!$K98&lt;synthèse!AO$14+0.1),1,0)</f>
        <v>0</v>
      </c>
      <c r="AP108" s="148">
        <f>IF(AND('BLOC PM'!$K98&gt;synthèse!AP$14,'BLOC PM'!$K98&lt;synthèse!AP$14+0.1),1,0)</f>
        <v>0</v>
      </c>
      <c r="AQ108" s="148">
        <f>IF(AND('BLOC PM'!$K98&gt;synthèse!AQ$14,'BLOC PM'!$K98&lt;synthèse!AQ$14+0.1),1,0)</f>
        <v>0</v>
      </c>
      <c r="AR108" s="148">
        <f>IF(AND('BLOC PM'!$K98&gt;synthèse!AR$14,'BLOC PM'!$K98&lt;synthèse!AR$14+0.1),1,0)</f>
        <v>0</v>
      </c>
      <c r="AS108" s="148">
        <f>IF(AND('BLOC PM'!$K98&gt;synthèse!AS$14,'BLOC PM'!$K98&lt;synthèse!AS$14+0.1),1,0)</f>
        <v>0</v>
      </c>
      <c r="AT108" s="148">
        <f>IF(AND('BLOC PM'!$K98&gt;synthèse!AT$14,'BLOC PM'!$K98&lt;synthèse!AT$14+0.1),1,0)</f>
        <v>0</v>
      </c>
      <c r="AU108" s="148">
        <f>IF(AND('BLOC PM'!$K98&gt;synthèse!AU$14,'BLOC PM'!$K98&lt;synthèse!AU$14+0.1),1,0)</f>
        <v>0</v>
      </c>
      <c r="AV108" s="148">
        <f>IF(AND('BLOC PM'!$K98&gt;synthèse!AV$14,'BLOC PM'!$K98&lt;synthèse!AV$14+0.1),1,0)</f>
        <v>0</v>
      </c>
      <c r="AW108" s="148">
        <f>IF(AND('BLOC PM'!$K98&gt;synthèse!AW$14,'BLOC PM'!$K98&lt;synthèse!AW$14+0.1),1,0)</f>
        <v>0</v>
      </c>
      <c r="AX108" s="148">
        <f>IF(AND('BLOC PM'!$K98&gt;synthèse!AX$14,'BLOC PM'!$K98&lt;synthèse!AX$14+0.1),1,0)</f>
        <v>0</v>
      </c>
      <c r="AY108" s="148">
        <f>IF(AND('BLOC PM'!$K98&gt;synthèse!AY$14,'BLOC PM'!$K98&lt;synthèse!AY$14+0.1),1,0)</f>
        <v>0</v>
      </c>
      <c r="AZ108" s="148">
        <f>IF(AND('BLOC PM'!$K98&gt;synthèse!AZ$14,'BLOC PM'!$K98&lt;synthèse!AZ$14+0.1),1,0)</f>
        <v>0</v>
      </c>
      <c r="BA108" s="148">
        <f>IF(AND('BLOC PM'!$K98&gt;synthèse!BA$14,'BLOC PM'!$K98&lt;synthèse!BA$14+0.1),1,0)</f>
        <v>0</v>
      </c>
      <c r="BB108" s="148">
        <f>IF(AND('BLOC PM'!$K98&gt;synthèse!BB$14,'BLOC PM'!$K98&lt;synthèse!BB$14+0.1),1,0)</f>
        <v>0</v>
      </c>
      <c r="BC108" s="148">
        <f>IF(AND('BLOC PM'!$K98&gt;synthèse!BC$14,'BLOC PM'!$K98&lt;synthèse!BC$14+0.1),1,0)</f>
        <v>0</v>
      </c>
      <c r="BD108" s="148">
        <f>IF(AND('BLOC PM'!$K98&gt;synthèse!BD$14,'BLOC PM'!$K98&lt;synthèse!BD$14+0.1),1,0)</f>
        <v>0</v>
      </c>
      <c r="BE108" s="148">
        <f>IF(AND('BLOC PM'!$K98&gt;synthèse!BE$14,'BLOC PM'!$K98&lt;synthèse!BE$14+0.1),1,0)</f>
        <v>0</v>
      </c>
      <c r="BF108" s="148">
        <f>IF(AND('BLOC PM'!$K98&gt;synthèse!BF$14,'BLOC PM'!$K98&lt;synthèse!BF$14+0.1),1,0)</f>
        <v>0</v>
      </c>
      <c r="BG108" s="148">
        <f>IF(AND('BLOC PM'!$K98&gt;synthèse!BG$14,'BLOC PM'!$K98&lt;synthèse!BG$14+0.1),1,0)</f>
        <v>0</v>
      </c>
      <c r="BH108" s="148">
        <f>IF(AND('BLOC PM'!$K98&gt;synthèse!BH$14,'BLOC PM'!$K98&lt;synthèse!BH$14+0.1),1,0)</f>
        <v>0</v>
      </c>
      <c r="BI108" s="148">
        <f>IF(AND('BLOC PM'!$K98&gt;synthèse!BI$14,'BLOC PM'!$K98&lt;synthèse!BI$14+0.1),1,0)</f>
        <v>0</v>
      </c>
      <c r="BJ108" s="148">
        <f>IF(AND('BLOC PM'!$K98&gt;synthèse!BJ$14,'BLOC PM'!$K98&lt;synthèse!BJ$14+0.1),1,0)</f>
        <v>0</v>
      </c>
      <c r="BK108" s="148">
        <f>IF(AND('BLOC PM'!$K98&gt;synthèse!BK$14,'BLOC PM'!$K98&lt;synthèse!BK$14+0.1),1,0)</f>
        <v>0</v>
      </c>
      <c r="BL108" s="148">
        <f>IF(AND('BLOC PM'!$K98&gt;synthèse!BL$14,'BLOC PM'!$K98&lt;synthèse!BL$14+0.1),1,0)</f>
        <v>0</v>
      </c>
      <c r="BM108" s="148">
        <f>IF(AND('BLOC PM'!$K98&gt;synthèse!BM$14,'BLOC PM'!$K98&lt;synthèse!BM$14+0.1),1,0)</f>
        <v>0</v>
      </c>
      <c r="BN108" s="148">
        <f>IF(AND('BLOC PM'!$K98&gt;synthèse!BN$14,'BLOC PM'!$K98&lt;synthèse!BN$14+0.1),1,0)</f>
        <v>0</v>
      </c>
      <c r="BO108" s="148">
        <f>IF(AND('BLOC PM'!$K98&gt;synthèse!BO$14,'BLOC PM'!$K98&lt;synthèse!BO$14+0.1),1,0)</f>
        <v>0</v>
      </c>
      <c r="BP108" s="148">
        <f>IF(AND('BLOC PM'!$K98&gt;synthèse!BP$14,'BLOC PM'!$K98&lt;synthèse!BP$14+0.1),1,0)</f>
        <v>0</v>
      </c>
      <c r="BQ108" s="148">
        <f>IF(AND('BLOC PM'!$K98&gt;synthèse!BQ$14,'BLOC PM'!$K98&lt;synthèse!BQ$14+0.1),1,0)</f>
        <v>0</v>
      </c>
      <c r="BR108" s="148">
        <f>IF(AND('BLOC PM'!$K98&gt;synthèse!BR$14,'BLOC PM'!$K98&lt;synthèse!BR$14+0.1),1,0)</f>
        <v>0</v>
      </c>
      <c r="BS108" s="148">
        <f>IF(AND('BLOC PM'!$K98&gt;synthèse!BS$14,'BLOC PM'!$K98&lt;synthèse!BS$14+0.1),1,0)</f>
        <v>0</v>
      </c>
      <c r="BT108" s="148">
        <f>IF(AND('BLOC PM'!$K98&gt;synthèse!BT$14,'BLOC PM'!$K98&lt;synthèse!BT$14+0.1),1,0)</f>
        <v>0</v>
      </c>
      <c r="BU108" s="148">
        <f>IF(AND('BLOC PM'!$K98&gt;synthèse!BU$14,'BLOC PM'!$K98&lt;synthèse!BU$14+0.1),1,0)</f>
        <v>0</v>
      </c>
      <c r="BV108" s="148">
        <f>IF(AND('BLOC PM'!$K98&gt;synthèse!BV$14,'BLOC PM'!$K98&lt;synthèse!BV$14+0.1),1,0)</f>
        <v>0</v>
      </c>
      <c r="BW108" s="148">
        <f>IF(AND('BLOC PM'!$K98&gt;synthèse!BW$14,'BLOC PM'!$K98&lt;synthèse!BW$14+0.1),1,0)</f>
        <v>0</v>
      </c>
      <c r="BX108" s="148">
        <f>IF(AND('BLOC PM'!$K98&gt;synthèse!BX$14,'BLOC PM'!$K98&lt;synthèse!BX$14+0.1),1,0)</f>
        <v>0</v>
      </c>
      <c r="BY108" s="148">
        <f>IF(AND('BLOC PM'!$K98&gt;synthèse!BY$14,'BLOC PM'!$K98&lt;synthèse!BY$14+0.1),1,0)</f>
        <v>0</v>
      </c>
      <c r="BZ108" s="148">
        <f>IF(AND('BLOC PM'!$K98&gt;synthèse!BZ$14,'BLOC PM'!$K98&lt;synthèse!BZ$14+0.1),1,0)</f>
        <v>0</v>
      </c>
      <c r="CA108" s="148">
        <f>IF(AND('BLOC PM'!$K98&gt;synthèse!CA$14,'BLOC PM'!$K98&lt;synthèse!CA$14+0.1),1,0)</f>
        <v>0</v>
      </c>
      <c r="CB108" s="148">
        <f>IF(AND('BLOC PM'!$K98&gt;synthèse!CB$14,'BLOC PM'!$K98&lt;synthèse!CB$14+0.1),1,0)</f>
        <v>0</v>
      </c>
      <c r="CC108" s="148">
        <f>IF(AND('BLOC PM'!$K98&gt;synthèse!CC$14,'BLOC PM'!$K98&lt;synthèse!CC$14+0.1),1,0)</f>
        <v>0</v>
      </c>
      <c r="CD108" s="148">
        <f>IF(AND('BLOC PM'!$K98&gt;synthèse!CD$14,'BLOC PM'!$K98&lt;synthèse!CD$14+0.1),1,0)</f>
        <v>0</v>
      </c>
      <c r="CE108" s="148">
        <f>IF(AND('BLOC PM'!$K98&gt;synthèse!CE$14,'BLOC PM'!$K98&lt;synthèse!CE$14+0.1),1,0)</f>
        <v>0</v>
      </c>
      <c r="CF108" s="148">
        <f>IF(AND('BLOC PM'!$K98&gt;synthèse!CF$14,'BLOC PM'!$K98&lt;synthèse!CF$14+0.1),1,0)</f>
        <v>0</v>
      </c>
      <c r="CG108" s="148">
        <f>IF(AND('BLOC PM'!$K98&gt;synthèse!CG$14,'BLOC PM'!$K98&lt;synthèse!CG$14+0.1),1,0)</f>
        <v>0</v>
      </c>
      <c r="CH108" s="148">
        <f>IF(AND('BLOC PM'!$K98&gt;synthèse!CH$14,'BLOC PM'!$K98&lt;synthèse!CH$14+0.1),1,0)</f>
        <v>0</v>
      </c>
      <c r="CI108" s="148">
        <f>IF(AND('BLOC PM'!$K98&gt;synthèse!CI$14,'BLOC PM'!$K98&lt;synthèse!CI$14+0.1),1,0)</f>
        <v>0</v>
      </c>
      <c r="CJ108" s="148">
        <f>IF(AND('BLOC PM'!$K98&gt;synthèse!CJ$14,'BLOC PM'!$K98&lt;synthèse!CJ$14+0.1),1,0)</f>
        <v>0</v>
      </c>
      <c r="CK108" s="148">
        <f>IF(AND('BLOC PM'!$K98&gt;synthèse!CK$14,'BLOC PM'!$K98&lt;synthèse!CK$14+0.1),1,0)</f>
        <v>0</v>
      </c>
      <c r="CM108" s="2">
        <f t="shared" si="136"/>
        <v>0</v>
      </c>
      <c r="CN108" s="2">
        <f t="shared" si="137"/>
        <v>0</v>
      </c>
      <c r="CO108" s="2">
        <f t="shared" si="138"/>
        <v>0</v>
      </c>
      <c r="CP108" s="2">
        <f t="shared" si="139"/>
        <v>0</v>
      </c>
      <c r="CQ108" s="2">
        <f t="shared" si="140"/>
        <v>0</v>
      </c>
      <c r="CR108" s="2">
        <f t="shared" si="141"/>
        <v>0</v>
      </c>
      <c r="CS108" s="2">
        <f t="shared" si="142"/>
        <v>0</v>
      </c>
      <c r="CT108" s="2">
        <f t="shared" si="143"/>
        <v>0</v>
      </c>
      <c r="CU108" s="2">
        <f t="shared" si="144"/>
        <v>0</v>
      </c>
      <c r="CV108" s="2">
        <f t="shared" si="145"/>
        <v>0</v>
      </c>
      <c r="CW108" s="2">
        <f t="shared" si="146"/>
        <v>0</v>
      </c>
      <c r="CX108" s="2">
        <f t="shared" si="147"/>
        <v>0</v>
      </c>
      <c r="CY108" s="2">
        <f t="shared" si="148"/>
        <v>0</v>
      </c>
      <c r="CZ108" s="2">
        <f t="shared" si="149"/>
        <v>0</v>
      </c>
      <c r="DA108" s="2">
        <f t="shared" si="150"/>
        <v>0</v>
      </c>
      <c r="DB108" s="2">
        <f t="shared" si="151"/>
        <v>0</v>
      </c>
      <c r="DC108" s="2">
        <f t="shared" si="152"/>
        <v>0</v>
      </c>
      <c r="DD108" s="2">
        <f t="shared" si="153"/>
        <v>0</v>
      </c>
      <c r="DE108" s="2">
        <f t="shared" si="154"/>
        <v>0</v>
      </c>
      <c r="DF108" s="2">
        <f t="shared" si="155"/>
        <v>0</v>
      </c>
      <c r="DG108" s="2">
        <f t="shared" si="156"/>
        <v>0</v>
      </c>
      <c r="DH108" s="2">
        <f t="shared" si="157"/>
        <v>0</v>
      </c>
      <c r="DI108" s="2">
        <f t="shared" si="158"/>
        <v>0</v>
      </c>
      <c r="DJ108" s="2">
        <f t="shared" si="159"/>
        <v>0</v>
      </c>
      <c r="DK108" s="2">
        <f t="shared" si="160"/>
        <v>0</v>
      </c>
      <c r="DL108" s="2">
        <f t="shared" si="161"/>
        <v>0</v>
      </c>
      <c r="DM108" s="2">
        <f t="shared" si="162"/>
        <v>0</v>
      </c>
      <c r="DN108" s="2">
        <f t="shared" si="163"/>
        <v>0</v>
      </c>
      <c r="DO108" s="2">
        <f t="shared" si="164"/>
        <v>0</v>
      </c>
      <c r="DP108" s="2">
        <f t="shared" si="165"/>
        <v>0</v>
      </c>
      <c r="DQ108" s="2">
        <f t="shared" si="166"/>
        <v>0</v>
      </c>
      <c r="DR108" s="2">
        <f t="shared" si="167"/>
        <v>0</v>
      </c>
      <c r="DS108" s="2">
        <f t="shared" si="168"/>
        <v>0</v>
      </c>
      <c r="DT108" s="2">
        <f t="shared" si="169"/>
        <v>0</v>
      </c>
      <c r="DU108" s="2">
        <f t="shared" si="170"/>
        <v>0</v>
      </c>
      <c r="DV108" s="2">
        <f t="shared" si="171"/>
        <v>0</v>
      </c>
      <c r="DW108" s="2">
        <f t="shared" si="172"/>
        <v>0</v>
      </c>
      <c r="DX108" s="2">
        <f t="shared" si="173"/>
        <v>0</v>
      </c>
      <c r="DY108" s="2">
        <f t="shared" si="174"/>
        <v>0</v>
      </c>
      <c r="DZ108" s="2">
        <f t="shared" si="175"/>
        <v>0</v>
      </c>
      <c r="EA108" s="2">
        <f t="shared" si="176"/>
        <v>0</v>
      </c>
      <c r="EB108" s="2">
        <f t="shared" si="177"/>
        <v>0</v>
      </c>
      <c r="EC108" s="2">
        <f t="shared" si="178"/>
        <v>0</v>
      </c>
      <c r="ED108" s="2">
        <f t="shared" si="179"/>
        <v>0</v>
      </c>
      <c r="EE108" s="2">
        <f t="shared" si="180"/>
        <v>0</v>
      </c>
      <c r="EF108" s="2">
        <f t="shared" si="181"/>
        <v>0</v>
      </c>
      <c r="EG108" s="2">
        <f t="shared" si="182"/>
        <v>0</v>
      </c>
      <c r="EH108" s="2">
        <f t="shared" si="122"/>
        <v>0</v>
      </c>
      <c r="EI108" s="2">
        <f t="shared" si="134"/>
        <v>0</v>
      </c>
      <c r="EJ108" s="2">
        <f t="shared" si="134"/>
        <v>0</v>
      </c>
      <c r="EK108" s="2">
        <f t="shared" si="134"/>
        <v>0</v>
      </c>
      <c r="EL108" s="2">
        <f t="shared" si="134"/>
        <v>0</v>
      </c>
      <c r="EM108" s="2">
        <f t="shared" si="134"/>
        <v>0</v>
      </c>
      <c r="EN108" s="2">
        <f t="shared" si="134"/>
        <v>0</v>
      </c>
      <c r="EO108" s="2">
        <f t="shared" si="134"/>
        <v>0</v>
      </c>
      <c r="EP108" s="2">
        <f t="shared" si="134"/>
        <v>0</v>
      </c>
    </row>
    <row r="109" spans="1:146" ht="14.25" x14ac:dyDescent="0.2">
      <c r="A109" s="7"/>
      <c r="B109" s="7"/>
      <c r="C109" s="7"/>
      <c r="D109" s="7"/>
      <c r="E109" s="7"/>
      <c r="F109" s="7"/>
      <c r="G109" s="123"/>
      <c r="L109" s="66"/>
      <c r="M109" s="9" t="str">
        <f>IF('BLOC PM'!A99&lt;&gt;"",'BLOC PM'!A99,"")</f>
        <v/>
      </c>
      <c r="N109" s="9">
        <f>IF(AND('BLOC PM'!A99&lt;&gt;"",'BLOC PM'!N99&lt;&gt;"*Non mis en vente"),1,0)</f>
        <v>0</v>
      </c>
      <c r="O109" s="9">
        <f>IF(OR('BLOC PM'!E99="CR",'BLOC PM'!E99="CE"),1,0)</f>
        <v>0</v>
      </c>
      <c r="P109" s="9">
        <f>IF(AND('BLOC PM'!N99&lt;&gt;"*RETIRE",'BLOC PM'!N99&lt;&gt;"*PAS D'OFFRE",'BLOC PM'!N99&lt;&gt;""),1,0)</f>
        <v>0</v>
      </c>
      <c r="Q109" s="10">
        <f>'BLOC PM'!I99</f>
        <v>0</v>
      </c>
      <c r="R109" s="10">
        <f t="shared" si="184"/>
        <v>0</v>
      </c>
      <c r="S109" s="10">
        <f>'BLOC PM'!L99</f>
        <v>0</v>
      </c>
      <c r="T109" s="10">
        <f t="shared" si="185"/>
        <v>0</v>
      </c>
      <c r="U109" s="10">
        <f>'BLOC PM'!O99</f>
        <v>0</v>
      </c>
      <c r="V109" s="10">
        <f t="shared" si="186"/>
        <v>0</v>
      </c>
      <c r="W109" s="10">
        <f>'BLOC PM'!B99</f>
        <v>0</v>
      </c>
      <c r="X109" s="7"/>
      <c r="Y109" s="2">
        <f>+'UP PM'!A100</f>
        <v>0</v>
      </c>
      <c r="Z109" s="2">
        <f>IF(AND('UP PM'!A100&lt;&gt;"",'UP PM'!N100&lt;&gt;"*Non mis en vente"),1,0)</f>
        <v>0</v>
      </c>
      <c r="AA109" s="2">
        <f>IF(AND('UP PM'!N100&lt;&gt;"*RETIRE",'UP PM'!N100&lt;&gt;"*PAS D'OFFRE",'UP PM'!N100&lt;&gt;""),1,0)</f>
        <v>0</v>
      </c>
      <c r="AB109" s="10">
        <f>+'UP PM'!G100</f>
        <v>0</v>
      </c>
      <c r="AC109" s="2">
        <f t="shared" si="183"/>
        <v>0</v>
      </c>
      <c r="AD109" s="2">
        <f>'UP PM'!B100</f>
        <v>0</v>
      </c>
      <c r="AE109" s="7"/>
      <c r="AF109" s="154"/>
      <c r="AG109" s="9" t="str">
        <f>IF('BLOC PM'!A99&lt;&gt;"",'BLOC PM'!A99,"")</f>
        <v/>
      </c>
      <c r="AH109" s="148">
        <f>IF(AND('BLOC PM'!$K99&gt;synthèse!AH$14,'BLOC PM'!$K99&lt;synthèse!AH$14+0.1),1,0)</f>
        <v>0</v>
      </c>
      <c r="AI109" s="148">
        <f>IF(AND('BLOC PM'!$K99&gt;synthèse!AI$14,'BLOC PM'!$K99&lt;synthèse!AI$14+0.1),1,0)</f>
        <v>0</v>
      </c>
      <c r="AJ109" s="148">
        <f>IF(AND('BLOC PM'!$K99&gt;synthèse!AJ$14,'BLOC PM'!$K99&lt;synthèse!AJ$14+0.1),1,0)</f>
        <v>0</v>
      </c>
      <c r="AK109" s="148">
        <f>IF(AND('BLOC PM'!$K99&gt;synthèse!AK$14,'BLOC PM'!$K99&lt;synthèse!AK$14+0.1),1,0)</f>
        <v>0</v>
      </c>
      <c r="AL109" s="148">
        <f>IF(AND('BLOC PM'!$K99&gt;synthèse!AL$14,'BLOC PM'!$K99&lt;synthèse!AL$14+0.1),1,0)</f>
        <v>0</v>
      </c>
      <c r="AM109" s="148">
        <f>IF(AND('BLOC PM'!$K99&gt;synthèse!AM$14,'BLOC PM'!$K99&lt;synthèse!AM$14+0.1),1,0)</f>
        <v>0</v>
      </c>
      <c r="AN109" s="148">
        <f>IF(AND('BLOC PM'!$K99&gt;synthèse!AN$14,'BLOC PM'!$K99&lt;synthèse!AN$14+0.1),1,0)</f>
        <v>0</v>
      </c>
      <c r="AO109" s="148">
        <f>IF(AND('BLOC PM'!$K99&gt;synthèse!AO$14,'BLOC PM'!$K99&lt;synthèse!AO$14+0.1),1,0)</f>
        <v>0</v>
      </c>
      <c r="AP109" s="148">
        <f>IF(AND('BLOC PM'!$K99&gt;synthèse!AP$14,'BLOC PM'!$K99&lt;synthèse!AP$14+0.1),1,0)</f>
        <v>0</v>
      </c>
      <c r="AQ109" s="148">
        <f>IF(AND('BLOC PM'!$K99&gt;synthèse!AQ$14,'BLOC PM'!$K99&lt;synthèse!AQ$14+0.1),1,0)</f>
        <v>0</v>
      </c>
      <c r="AR109" s="148">
        <f>IF(AND('BLOC PM'!$K99&gt;synthèse!AR$14,'BLOC PM'!$K99&lt;synthèse!AR$14+0.1),1,0)</f>
        <v>0</v>
      </c>
      <c r="AS109" s="148">
        <f>IF(AND('BLOC PM'!$K99&gt;synthèse!AS$14,'BLOC PM'!$K99&lt;synthèse!AS$14+0.1),1,0)</f>
        <v>0</v>
      </c>
      <c r="AT109" s="148">
        <f>IF(AND('BLOC PM'!$K99&gt;synthèse!AT$14,'BLOC PM'!$K99&lt;synthèse!AT$14+0.1),1,0)</f>
        <v>0</v>
      </c>
      <c r="AU109" s="148">
        <f>IF(AND('BLOC PM'!$K99&gt;synthèse!AU$14,'BLOC PM'!$K99&lt;synthèse!AU$14+0.1),1,0)</f>
        <v>0</v>
      </c>
      <c r="AV109" s="148">
        <f>IF(AND('BLOC PM'!$K99&gt;synthèse!AV$14,'BLOC PM'!$K99&lt;synthèse!AV$14+0.1),1,0)</f>
        <v>0</v>
      </c>
      <c r="AW109" s="148">
        <f>IF(AND('BLOC PM'!$K99&gt;synthèse!AW$14,'BLOC PM'!$K99&lt;synthèse!AW$14+0.1),1,0)</f>
        <v>0</v>
      </c>
      <c r="AX109" s="148">
        <f>IF(AND('BLOC PM'!$K99&gt;synthèse!AX$14,'BLOC PM'!$K99&lt;synthèse!AX$14+0.1),1,0)</f>
        <v>0</v>
      </c>
      <c r="AY109" s="148">
        <f>IF(AND('BLOC PM'!$K99&gt;synthèse!AY$14,'BLOC PM'!$K99&lt;synthèse!AY$14+0.1),1,0)</f>
        <v>0</v>
      </c>
      <c r="AZ109" s="148">
        <f>IF(AND('BLOC PM'!$K99&gt;synthèse!AZ$14,'BLOC PM'!$K99&lt;synthèse!AZ$14+0.1),1,0)</f>
        <v>0</v>
      </c>
      <c r="BA109" s="148">
        <f>IF(AND('BLOC PM'!$K99&gt;synthèse!BA$14,'BLOC PM'!$K99&lt;synthèse!BA$14+0.1),1,0)</f>
        <v>0</v>
      </c>
      <c r="BB109" s="148">
        <f>IF(AND('BLOC PM'!$K99&gt;synthèse!BB$14,'BLOC PM'!$K99&lt;synthèse!BB$14+0.1),1,0)</f>
        <v>0</v>
      </c>
      <c r="BC109" s="148">
        <f>IF(AND('BLOC PM'!$K99&gt;synthèse!BC$14,'BLOC PM'!$K99&lt;synthèse!BC$14+0.1),1,0)</f>
        <v>0</v>
      </c>
      <c r="BD109" s="148">
        <f>IF(AND('BLOC PM'!$K99&gt;synthèse!BD$14,'BLOC PM'!$K99&lt;synthèse!BD$14+0.1),1,0)</f>
        <v>0</v>
      </c>
      <c r="BE109" s="148">
        <f>IF(AND('BLOC PM'!$K99&gt;synthèse!BE$14,'BLOC PM'!$K99&lt;synthèse!BE$14+0.1),1,0)</f>
        <v>0</v>
      </c>
      <c r="BF109" s="148">
        <f>IF(AND('BLOC PM'!$K99&gt;synthèse!BF$14,'BLOC PM'!$K99&lt;synthèse!BF$14+0.1),1,0)</f>
        <v>0</v>
      </c>
      <c r="BG109" s="148">
        <f>IF(AND('BLOC PM'!$K99&gt;synthèse!BG$14,'BLOC PM'!$K99&lt;synthèse!BG$14+0.1),1,0)</f>
        <v>0</v>
      </c>
      <c r="BH109" s="148">
        <f>IF(AND('BLOC PM'!$K99&gt;synthèse!BH$14,'BLOC PM'!$K99&lt;synthèse!BH$14+0.1),1,0)</f>
        <v>0</v>
      </c>
      <c r="BI109" s="148">
        <f>IF(AND('BLOC PM'!$K99&gt;synthèse!BI$14,'BLOC PM'!$K99&lt;synthèse!BI$14+0.1),1,0)</f>
        <v>0</v>
      </c>
      <c r="BJ109" s="148">
        <f>IF(AND('BLOC PM'!$K99&gt;synthèse!BJ$14,'BLOC PM'!$K99&lt;synthèse!BJ$14+0.1),1,0)</f>
        <v>0</v>
      </c>
      <c r="BK109" s="148">
        <f>IF(AND('BLOC PM'!$K99&gt;synthèse!BK$14,'BLOC PM'!$K99&lt;synthèse!BK$14+0.1),1,0)</f>
        <v>0</v>
      </c>
      <c r="BL109" s="148">
        <f>IF(AND('BLOC PM'!$K99&gt;synthèse!BL$14,'BLOC PM'!$K99&lt;synthèse!BL$14+0.1),1,0)</f>
        <v>0</v>
      </c>
      <c r="BM109" s="148">
        <f>IF(AND('BLOC PM'!$K99&gt;synthèse!BM$14,'BLOC PM'!$K99&lt;synthèse!BM$14+0.1),1,0)</f>
        <v>0</v>
      </c>
      <c r="BN109" s="148">
        <f>IF(AND('BLOC PM'!$K99&gt;synthèse!BN$14,'BLOC PM'!$K99&lt;synthèse!BN$14+0.1),1,0)</f>
        <v>0</v>
      </c>
      <c r="BO109" s="148">
        <f>IF(AND('BLOC PM'!$K99&gt;synthèse!BO$14,'BLOC PM'!$K99&lt;synthèse!BO$14+0.1),1,0)</f>
        <v>0</v>
      </c>
      <c r="BP109" s="148">
        <f>IF(AND('BLOC PM'!$K99&gt;synthèse!BP$14,'BLOC PM'!$K99&lt;synthèse!BP$14+0.1),1,0)</f>
        <v>0</v>
      </c>
      <c r="BQ109" s="148">
        <f>IF(AND('BLOC PM'!$K99&gt;synthèse!BQ$14,'BLOC PM'!$K99&lt;synthèse!BQ$14+0.1),1,0)</f>
        <v>0</v>
      </c>
      <c r="BR109" s="148">
        <f>IF(AND('BLOC PM'!$K99&gt;synthèse!BR$14,'BLOC PM'!$K99&lt;synthèse!BR$14+0.1),1,0)</f>
        <v>0</v>
      </c>
      <c r="BS109" s="148">
        <f>IF(AND('BLOC PM'!$K99&gt;synthèse!BS$14,'BLOC PM'!$K99&lt;synthèse!BS$14+0.1),1,0)</f>
        <v>0</v>
      </c>
      <c r="BT109" s="148">
        <f>IF(AND('BLOC PM'!$K99&gt;synthèse!BT$14,'BLOC PM'!$K99&lt;synthèse!BT$14+0.1),1,0)</f>
        <v>0</v>
      </c>
      <c r="BU109" s="148">
        <f>IF(AND('BLOC PM'!$K99&gt;synthèse!BU$14,'BLOC PM'!$K99&lt;synthèse!BU$14+0.1),1,0)</f>
        <v>0</v>
      </c>
      <c r="BV109" s="148">
        <f>IF(AND('BLOC PM'!$K99&gt;synthèse!BV$14,'BLOC PM'!$K99&lt;synthèse!BV$14+0.1),1,0)</f>
        <v>0</v>
      </c>
      <c r="BW109" s="148">
        <f>IF(AND('BLOC PM'!$K99&gt;synthèse!BW$14,'BLOC PM'!$K99&lt;synthèse!BW$14+0.1),1,0)</f>
        <v>0</v>
      </c>
      <c r="BX109" s="148">
        <f>IF(AND('BLOC PM'!$K99&gt;synthèse!BX$14,'BLOC PM'!$K99&lt;synthèse!BX$14+0.1),1,0)</f>
        <v>0</v>
      </c>
      <c r="BY109" s="148">
        <f>IF(AND('BLOC PM'!$K99&gt;synthèse!BY$14,'BLOC PM'!$K99&lt;synthèse!BY$14+0.1),1,0)</f>
        <v>0</v>
      </c>
      <c r="BZ109" s="148">
        <f>IF(AND('BLOC PM'!$K99&gt;synthèse!BZ$14,'BLOC PM'!$K99&lt;synthèse!BZ$14+0.1),1,0)</f>
        <v>0</v>
      </c>
      <c r="CA109" s="148">
        <f>IF(AND('BLOC PM'!$K99&gt;synthèse!CA$14,'BLOC PM'!$K99&lt;synthèse!CA$14+0.1),1,0)</f>
        <v>0</v>
      </c>
      <c r="CB109" s="148">
        <f>IF(AND('BLOC PM'!$K99&gt;synthèse!CB$14,'BLOC PM'!$K99&lt;synthèse!CB$14+0.1),1,0)</f>
        <v>0</v>
      </c>
      <c r="CC109" s="148">
        <f>IF(AND('BLOC PM'!$K99&gt;synthèse!CC$14,'BLOC PM'!$K99&lt;synthèse!CC$14+0.1),1,0)</f>
        <v>0</v>
      </c>
      <c r="CD109" s="148">
        <f>IF(AND('BLOC PM'!$K99&gt;synthèse!CD$14,'BLOC PM'!$K99&lt;synthèse!CD$14+0.1),1,0)</f>
        <v>0</v>
      </c>
      <c r="CE109" s="148">
        <f>IF(AND('BLOC PM'!$K99&gt;synthèse!CE$14,'BLOC PM'!$K99&lt;synthèse!CE$14+0.1),1,0)</f>
        <v>0</v>
      </c>
      <c r="CF109" s="148">
        <f>IF(AND('BLOC PM'!$K99&gt;synthèse!CF$14,'BLOC PM'!$K99&lt;synthèse!CF$14+0.1),1,0)</f>
        <v>0</v>
      </c>
      <c r="CG109" s="148">
        <f>IF(AND('BLOC PM'!$K99&gt;synthèse!CG$14,'BLOC PM'!$K99&lt;synthèse!CG$14+0.1),1,0)</f>
        <v>0</v>
      </c>
      <c r="CH109" s="148">
        <f>IF(AND('BLOC PM'!$K99&gt;synthèse!CH$14,'BLOC PM'!$K99&lt;synthèse!CH$14+0.1),1,0)</f>
        <v>0</v>
      </c>
      <c r="CI109" s="148">
        <f>IF(AND('BLOC PM'!$K99&gt;synthèse!CI$14,'BLOC PM'!$K99&lt;synthèse!CI$14+0.1),1,0)</f>
        <v>0</v>
      </c>
      <c r="CJ109" s="148">
        <f>IF(AND('BLOC PM'!$K99&gt;synthèse!CJ$14,'BLOC PM'!$K99&lt;synthèse!CJ$14+0.1),1,0)</f>
        <v>0</v>
      </c>
      <c r="CK109" s="148">
        <f>IF(AND('BLOC PM'!$K99&gt;synthèse!CK$14,'BLOC PM'!$K99&lt;synthèse!CK$14+0.1),1,0)</f>
        <v>0</v>
      </c>
      <c r="CM109" s="2">
        <f t="shared" si="136"/>
        <v>0</v>
      </c>
      <c r="CN109" s="2">
        <f t="shared" si="137"/>
        <v>0</v>
      </c>
      <c r="CO109" s="2">
        <f t="shared" si="138"/>
        <v>0</v>
      </c>
      <c r="CP109" s="2">
        <f t="shared" si="139"/>
        <v>0</v>
      </c>
      <c r="CQ109" s="2">
        <f t="shared" si="140"/>
        <v>0</v>
      </c>
      <c r="CR109" s="2">
        <f t="shared" si="141"/>
        <v>0</v>
      </c>
      <c r="CS109" s="2">
        <f t="shared" si="142"/>
        <v>0</v>
      </c>
      <c r="CT109" s="2">
        <f t="shared" si="143"/>
        <v>0</v>
      </c>
      <c r="CU109" s="2">
        <f t="shared" si="144"/>
        <v>0</v>
      </c>
      <c r="CV109" s="2">
        <f t="shared" si="145"/>
        <v>0</v>
      </c>
      <c r="CW109" s="2">
        <f t="shared" si="146"/>
        <v>0</v>
      </c>
      <c r="CX109" s="2">
        <f t="shared" si="147"/>
        <v>0</v>
      </c>
      <c r="CY109" s="2">
        <f t="shared" si="148"/>
        <v>0</v>
      </c>
      <c r="CZ109" s="2">
        <f t="shared" si="149"/>
        <v>0</v>
      </c>
      <c r="DA109" s="2">
        <f t="shared" si="150"/>
        <v>0</v>
      </c>
      <c r="DB109" s="2">
        <f t="shared" si="151"/>
        <v>0</v>
      </c>
      <c r="DC109" s="2">
        <f t="shared" si="152"/>
        <v>0</v>
      </c>
      <c r="DD109" s="2">
        <f t="shared" si="153"/>
        <v>0</v>
      </c>
      <c r="DE109" s="2">
        <f t="shared" si="154"/>
        <v>0</v>
      </c>
      <c r="DF109" s="2">
        <f t="shared" si="155"/>
        <v>0</v>
      </c>
      <c r="DG109" s="2">
        <f t="shared" si="156"/>
        <v>0</v>
      </c>
      <c r="DH109" s="2">
        <f t="shared" si="157"/>
        <v>0</v>
      </c>
      <c r="DI109" s="2">
        <f t="shared" si="158"/>
        <v>0</v>
      </c>
      <c r="DJ109" s="2">
        <f t="shared" si="159"/>
        <v>0</v>
      </c>
      <c r="DK109" s="2">
        <f t="shared" si="160"/>
        <v>0</v>
      </c>
      <c r="DL109" s="2">
        <f t="shared" si="161"/>
        <v>0</v>
      </c>
      <c r="DM109" s="2">
        <f t="shared" si="162"/>
        <v>0</v>
      </c>
      <c r="DN109" s="2">
        <f t="shared" si="163"/>
        <v>0</v>
      </c>
      <c r="DO109" s="2">
        <f t="shared" si="164"/>
        <v>0</v>
      </c>
      <c r="DP109" s="2">
        <f t="shared" si="165"/>
        <v>0</v>
      </c>
      <c r="DQ109" s="2">
        <f t="shared" si="166"/>
        <v>0</v>
      </c>
      <c r="DR109" s="2">
        <f t="shared" si="167"/>
        <v>0</v>
      </c>
      <c r="DS109" s="2">
        <f t="shared" si="168"/>
        <v>0</v>
      </c>
      <c r="DT109" s="2">
        <f t="shared" si="169"/>
        <v>0</v>
      </c>
      <c r="DU109" s="2">
        <f t="shared" si="170"/>
        <v>0</v>
      </c>
      <c r="DV109" s="2">
        <f t="shared" si="171"/>
        <v>0</v>
      </c>
      <c r="DW109" s="2">
        <f t="shared" si="172"/>
        <v>0</v>
      </c>
      <c r="DX109" s="2">
        <f t="shared" si="173"/>
        <v>0</v>
      </c>
      <c r="DY109" s="2">
        <f t="shared" si="174"/>
        <v>0</v>
      </c>
      <c r="DZ109" s="2">
        <f t="shared" si="175"/>
        <v>0</v>
      </c>
      <c r="EA109" s="2">
        <f t="shared" si="176"/>
        <v>0</v>
      </c>
      <c r="EB109" s="2">
        <f t="shared" si="177"/>
        <v>0</v>
      </c>
      <c r="EC109" s="2">
        <f t="shared" si="178"/>
        <v>0</v>
      </c>
      <c r="ED109" s="2">
        <f t="shared" si="179"/>
        <v>0</v>
      </c>
      <c r="EE109" s="2">
        <f t="shared" si="180"/>
        <v>0</v>
      </c>
      <c r="EF109" s="2">
        <f t="shared" si="181"/>
        <v>0</v>
      </c>
      <c r="EG109" s="2">
        <f t="shared" si="182"/>
        <v>0</v>
      </c>
      <c r="EH109" s="2">
        <f t="shared" si="122"/>
        <v>0</v>
      </c>
      <c r="EI109" s="2">
        <f t="shared" si="134"/>
        <v>0</v>
      </c>
      <c r="EJ109" s="2">
        <f t="shared" si="134"/>
        <v>0</v>
      </c>
      <c r="EK109" s="2">
        <f t="shared" si="134"/>
        <v>0</v>
      </c>
      <c r="EL109" s="2">
        <f t="shared" si="134"/>
        <v>0</v>
      </c>
      <c r="EM109" s="2">
        <f t="shared" si="134"/>
        <v>0</v>
      </c>
      <c r="EN109" s="2">
        <f t="shared" si="134"/>
        <v>0</v>
      </c>
      <c r="EO109" s="2">
        <f t="shared" si="134"/>
        <v>0</v>
      </c>
      <c r="EP109" s="2">
        <f t="shared" si="134"/>
        <v>0</v>
      </c>
    </row>
    <row r="110" spans="1:146" ht="14.25" x14ac:dyDescent="0.2">
      <c r="A110" s="7"/>
      <c r="B110" s="106"/>
      <c r="C110" s="7"/>
      <c r="D110" s="7"/>
      <c r="E110" s="7"/>
      <c r="F110" s="7"/>
      <c r="G110" s="173"/>
      <c r="L110" s="66"/>
      <c r="M110" s="9" t="str">
        <f>IF('BLOC PM'!A100&lt;&gt;"",'BLOC PM'!A100,"")</f>
        <v/>
      </c>
      <c r="N110" s="9">
        <f>IF(AND('BLOC PM'!A100&lt;&gt;"",'BLOC PM'!N100&lt;&gt;"*Non mis en vente"),1,0)</f>
        <v>0</v>
      </c>
      <c r="O110" s="9">
        <f>IF(OR('BLOC PM'!E100="CR",'BLOC PM'!E100="CE"),1,0)</f>
        <v>0</v>
      </c>
      <c r="P110" s="9">
        <f>IF(AND('BLOC PM'!N100&lt;&gt;"*RETIRE",'BLOC PM'!N100&lt;&gt;"*PAS D'OFFRE",'BLOC PM'!N100&lt;&gt;""),1,0)</f>
        <v>0</v>
      </c>
      <c r="Q110" s="10">
        <f>'BLOC PM'!I100</f>
        <v>0</v>
      </c>
      <c r="R110" s="10">
        <f t="shared" si="184"/>
        <v>0</v>
      </c>
      <c r="S110" s="10">
        <f>'BLOC PM'!L100</f>
        <v>0</v>
      </c>
      <c r="T110" s="10">
        <f t="shared" si="185"/>
        <v>0</v>
      </c>
      <c r="U110" s="10">
        <f>'BLOC PM'!O100</f>
        <v>0</v>
      </c>
      <c r="V110" s="10">
        <f t="shared" si="186"/>
        <v>0</v>
      </c>
      <c r="W110" s="10">
        <f>'BLOC PM'!B100</f>
        <v>0</v>
      </c>
      <c r="X110" s="7"/>
      <c r="Y110" s="2">
        <f>+'UP PM'!A101</f>
        <v>0</v>
      </c>
      <c r="Z110" s="2">
        <f>IF(AND('UP PM'!A101&lt;&gt;"",'UP PM'!N101&lt;&gt;"*Non mis en vente"),1,0)</f>
        <v>0</v>
      </c>
      <c r="AA110" s="2">
        <f>IF(AND('UP PM'!N101&lt;&gt;"*RETIRE",'UP PM'!N101&lt;&gt;"*PAS D'OFFRE",'UP PM'!N101&lt;&gt;""),1,0)</f>
        <v>0</v>
      </c>
      <c r="AB110" s="10">
        <f>+'UP PM'!G101</f>
        <v>0</v>
      </c>
      <c r="AC110" s="2">
        <f t="shared" si="183"/>
        <v>0</v>
      </c>
      <c r="AD110" s="2">
        <f>'UP PM'!B101</f>
        <v>0</v>
      </c>
      <c r="AE110" s="7"/>
      <c r="AF110" s="154"/>
      <c r="AG110" s="9" t="str">
        <f>IF('BLOC PM'!A100&lt;&gt;"",'BLOC PM'!A100,"")</f>
        <v/>
      </c>
      <c r="AH110" s="148">
        <f>IF(AND('BLOC PM'!$K100&gt;synthèse!AH$14,'BLOC PM'!$K100&lt;synthèse!AH$14+0.1),1,0)</f>
        <v>0</v>
      </c>
      <c r="AI110" s="148">
        <f>IF(AND('BLOC PM'!$K100&gt;synthèse!AI$14,'BLOC PM'!$K100&lt;synthèse!AI$14+0.1),1,0)</f>
        <v>0</v>
      </c>
      <c r="AJ110" s="148">
        <f>IF(AND('BLOC PM'!$K100&gt;synthèse!AJ$14,'BLOC PM'!$K100&lt;synthèse!AJ$14+0.1),1,0)</f>
        <v>0</v>
      </c>
      <c r="AK110" s="148">
        <f>IF(AND('BLOC PM'!$K100&gt;synthèse!AK$14,'BLOC PM'!$K100&lt;synthèse!AK$14+0.1),1,0)</f>
        <v>0</v>
      </c>
      <c r="AL110" s="148">
        <f>IF(AND('BLOC PM'!$K100&gt;synthèse!AL$14,'BLOC PM'!$K100&lt;synthèse!AL$14+0.1),1,0)</f>
        <v>0</v>
      </c>
      <c r="AM110" s="148">
        <f>IF(AND('BLOC PM'!$K100&gt;synthèse!AM$14,'BLOC PM'!$K100&lt;synthèse!AM$14+0.1),1,0)</f>
        <v>0</v>
      </c>
      <c r="AN110" s="148">
        <f>IF(AND('BLOC PM'!$K100&gt;synthèse!AN$14,'BLOC PM'!$K100&lt;synthèse!AN$14+0.1),1,0)</f>
        <v>0</v>
      </c>
      <c r="AO110" s="148">
        <f>IF(AND('BLOC PM'!$K100&gt;synthèse!AO$14,'BLOC PM'!$K100&lt;synthèse!AO$14+0.1),1,0)</f>
        <v>0</v>
      </c>
      <c r="AP110" s="148">
        <f>IF(AND('BLOC PM'!$K100&gt;synthèse!AP$14,'BLOC PM'!$K100&lt;synthèse!AP$14+0.1),1,0)</f>
        <v>0</v>
      </c>
      <c r="AQ110" s="148">
        <f>IF(AND('BLOC PM'!$K100&gt;synthèse!AQ$14,'BLOC PM'!$K100&lt;synthèse!AQ$14+0.1),1,0)</f>
        <v>0</v>
      </c>
      <c r="AR110" s="148">
        <f>IF(AND('BLOC PM'!$K100&gt;synthèse!AR$14,'BLOC PM'!$K100&lt;synthèse!AR$14+0.1),1,0)</f>
        <v>0</v>
      </c>
      <c r="AS110" s="148">
        <f>IF(AND('BLOC PM'!$K100&gt;synthèse!AS$14,'BLOC PM'!$K100&lt;synthèse!AS$14+0.1),1,0)</f>
        <v>0</v>
      </c>
      <c r="AT110" s="148">
        <f>IF(AND('BLOC PM'!$K100&gt;synthèse!AT$14,'BLOC PM'!$K100&lt;synthèse!AT$14+0.1),1,0)</f>
        <v>0</v>
      </c>
      <c r="AU110" s="148">
        <f>IF(AND('BLOC PM'!$K100&gt;synthèse!AU$14,'BLOC PM'!$K100&lt;synthèse!AU$14+0.1),1,0)</f>
        <v>0</v>
      </c>
      <c r="AV110" s="148">
        <f>IF(AND('BLOC PM'!$K100&gt;synthèse!AV$14,'BLOC PM'!$K100&lt;synthèse!AV$14+0.1),1,0)</f>
        <v>0</v>
      </c>
      <c r="AW110" s="148">
        <f>IF(AND('BLOC PM'!$K100&gt;synthèse!AW$14,'BLOC PM'!$K100&lt;synthèse!AW$14+0.1),1,0)</f>
        <v>0</v>
      </c>
      <c r="AX110" s="148">
        <f>IF(AND('BLOC PM'!$K100&gt;synthèse!AX$14,'BLOC PM'!$K100&lt;synthèse!AX$14+0.1),1,0)</f>
        <v>0</v>
      </c>
      <c r="AY110" s="148">
        <f>IF(AND('BLOC PM'!$K100&gt;synthèse!AY$14,'BLOC PM'!$K100&lt;synthèse!AY$14+0.1),1,0)</f>
        <v>0</v>
      </c>
      <c r="AZ110" s="148">
        <f>IF(AND('BLOC PM'!$K100&gt;synthèse!AZ$14,'BLOC PM'!$K100&lt;synthèse!AZ$14+0.1),1,0)</f>
        <v>0</v>
      </c>
      <c r="BA110" s="148">
        <f>IF(AND('BLOC PM'!$K100&gt;synthèse!BA$14,'BLOC PM'!$K100&lt;synthèse!BA$14+0.1),1,0)</f>
        <v>0</v>
      </c>
      <c r="BB110" s="148">
        <f>IF(AND('BLOC PM'!$K100&gt;synthèse!BB$14,'BLOC PM'!$K100&lt;synthèse!BB$14+0.1),1,0)</f>
        <v>0</v>
      </c>
      <c r="BC110" s="148">
        <f>IF(AND('BLOC PM'!$K100&gt;synthèse!BC$14,'BLOC PM'!$K100&lt;synthèse!BC$14+0.1),1,0)</f>
        <v>0</v>
      </c>
      <c r="BD110" s="148">
        <f>IF(AND('BLOC PM'!$K100&gt;synthèse!BD$14,'BLOC PM'!$K100&lt;synthèse!BD$14+0.1),1,0)</f>
        <v>0</v>
      </c>
      <c r="BE110" s="148">
        <f>IF(AND('BLOC PM'!$K100&gt;synthèse!BE$14,'BLOC PM'!$K100&lt;synthèse!BE$14+0.1),1,0)</f>
        <v>0</v>
      </c>
      <c r="BF110" s="148">
        <f>IF(AND('BLOC PM'!$K100&gt;synthèse!BF$14,'BLOC PM'!$K100&lt;synthèse!BF$14+0.1),1,0)</f>
        <v>0</v>
      </c>
      <c r="BG110" s="148">
        <f>IF(AND('BLOC PM'!$K100&gt;synthèse!BG$14,'BLOC PM'!$K100&lt;synthèse!BG$14+0.1),1,0)</f>
        <v>0</v>
      </c>
      <c r="BH110" s="148">
        <f>IF(AND('BLOC PM'!$K100&gt;synthèse!BH$14,'BLOC PM'!$K100&lt;synthèse!BH$14+0.1),1,0)</f>
        <v>0</v>
      </c>
      <c r="BI110" s="148">
        <f>IF(AND('BLOC PM'!$K100&gt;synthèse!BI$14,'BLOC PM'!$K100&lt;synthèse!BI$14+0.1),1,0)</f>
        <v>0</v>
      </c>
      <c r="BJ110" s="148">
        <f>IF(AND('BLOC PM'!$K100&gt;synthèse!BJ$14,'BLOC PM'!$K100&lt;synthèse!BJ$14+0.1),1,0)</f>
        <v>0</v>
      </c>
      <c r="BK110" s="148">
        <f>IF(AND('BLOC PM'!$K100&gt;synthèse!BK$14,'BLOC PM'!$K100&lt;synthèse!BK$14+0.1),1,0)</f>
        <v>0</v>
      </c>
      <c r="BL110" s="148">
        <f>IF(AND('BLOC PM'!$K100&gt;synthèse!BL$14,'BLOC PM'!$K100&lt;synthèse!BL$14+0.1),1,0)</f>
        <v>0</v>
      </c>
      <c r="BM110" s="148">
        <f>IF(AND('BLOC PM'!$K100&gt;synthèse!BM$14,'BLOC PM'!$K100&lt;synthèse!BM$14+0.1),1,0)</f>
        <v>0</v>
      </c>
      <c r="BN110" s="148">
        <f>IF(AND('BLOC PM'!$K100&gt;synthèse!BN$14,'BLOC PM'!$K100&lt;synthèse!BN$14+0.1),1,0)</f>
        <v>0</v>
      </c>
      <c r="BO110" s="148">
        <f>IF(AND('BLOC PM'!$K100&gt;synthèse!BO$14,'BLOC PM'!$K100&lt;synthèse!BO$14+0.1),1,0)</f>
        <v>0</v>
      </c>
      <c r="BP110" s="148">
        <f>IF(AND('BLOC PM'!$K100&gt;synthèse!BP$14,'BLOC PM'!$K100&lt;synthèse!BP$14+0.1),1,0)</f>
        <v>0</v>
      </c>
      <c r="BQ110" s="148">
        <f>IF(AND('BLOC PM'!$K100&gt;synthèse!BQ$14,'BLOC PM'!$K100&lt;synthèse!BQ$14+0.1),1,0)</f>
        <v>0</v>
      </c>
      <c r="BR110" s="148">
        <f>IF(AND('BLOC PM'!$K100&gt;synthèse!BR$14,'BLOC PM'!$K100&lt;synthèse!BR$14+0.1),1,0)</f>
        <v>0</v>
      </c>
      <c r="BS110" s="148">
        <f>IF(AND('BLOC PM'!$K100&gt;synthèse!BS$14,'BLOC PM'!$K100&lt;synthèse!BS$14+0.1),1,0)</f>
        <v>0</v>
      </c>
      <c r="BT110" s="148">
        <f>IF(AND('BLOC PM'!$K100&gt;synthèse!BT$14,'BLOC PM'!$K100&lt;synthèse!BT$14+0.1),1,0)</f>
        <v>0</v>
      </c>
      <c r="BU110" s="148">
        <f>IF(AND('BLOC PM'!$K100&gt;synthèse!BU$14,'BLOC PM'!$K100&lt;synthèse!BU$14+0.1),1,0)</f>
        <v>0</v>
      </c>
      <c r="BV110" s="148">
        <f>IF(AND('BLOC PM'!$K100&gt;synthèse!BV$14,'BLOC PM'!$K100&lt;synthèse!BV$14+0.1),1,0)</f>
        <v>0</v>
      </c>
      <c r="BW110" s="148">
        <f>IF(AND('BLOC PM'!$K100&gt;synthèse!BW$14,'BLOC PM'!$K100&lt;synthèse!BW$14+0.1),1,0)</f>
        <v>0</v>
      </c>
      <c r="BX110" s="148">
        <f>IF(AND('BLOC PM'!$K100&gt;synthèse!BX$14,'BLOC PM'!$K100&lt;synthèse!BX$14+0.1),1,0)</f>
        <v>0</v>
      </c>
      <c r="BY110" s="148">
        <f>IF(AND('BLOC PM'!$K100&gt;synthèse!BY$14,'BLOC PM'!$K100&lt;synthèse!BY$14+0.1),1,0)</f>
        <v>0</v>
      </c>
      <c r="BZ110" s="148">
        <f>IF(AND('BLOC PM'!$K100&gt;synthèse!BZ$14,'BLOC PM'!$K100&lt;synthèse!BZ$14+0.1),1,0)</f>
        <v>0</v>
      </c>
      <c r="CA110" s="148">
        <f>IF(AND('BLOC PM'!$K100&gt;synthèse!CA$14,'BLOC PM'!$K100&lt;synthèse!CA$14+0.1),1,0)</f>
        <v>0</v>
      </c>
      <c r="CB110" s="148">
        <f>IF(AND('BLOC PM'!$K100&gt;synthèse!CB$14,'BLOC PM'!$K100&lt;synthèse!CB$14+0.1),1,0)</f>
        <v>0</v>
      </c>
      <c r="CC110" s="148">
        <f>IF(AND('BLOC PM'!$K100&gt;synthèse!CC$14,'BLOC PM'!$K100&lt;synthèse!CC$14+0.1),1,0)</f>
        <v>0</v>
      </c>
      <c r="CD110" s="148">
        <f>IF(AND('BLOC PM'!$K100&gt;synthèse!CD$14,'BLOC PM'!$K100&lt;synthèse!CD$14+0.1),1,0)</f>
        <v>0</v>
      </c>
      <c r="CE110" s="148">
        <f>IF(AND('BLOC PM'!$K100&gt;synthèse!CE$14,'BLOC PM'!$K100&lt;synthèse!CE$14+0.1),1,0)</f>
        <v>0</v>
      </c>
      <c r="CF110" s="148">
        <f>IF(AND('BLOC PM'!$K100&gt;synthèse!CF$14,'BLOC PM'!$K100&lt;synthèse!CF$14+0.1),1,0)</f>
        <v>0</v>
      </c>
      <c r="CG110" s="148">
        <f>IF(AND('BLOC PM'!$K100&gt;synthèse!CG$14,'BLOC PM'!$K100&lt;synthèse!CG$14+0.1),1,0)</f>
        <v>0</v>
      </c>
      <c r="CH110" s="148">
        <f>IF(AND('BLOC PM'!$K100&gt;synthèse!CH$14,'BLOC PM'!$K100&lt;synthèse!CH$14+0.1),1,0)</f>
        <v>0</v>
      </c>
      <c r="CI110" s="148">
        <f>IF(AND('BLOC PM'!$K100&gt;synthèse!CI$14,'BLOC PM'!$K100&lt;synthèse!CI$14+0.1),1,0)</f>
        <v>0</v>
      </c>
      <c r="CJ110" s="148">
        <f>IF(AND('BLOC PM'!$K100&gt;synthèse!CJ$14,'BLOC PM'!$K100&lt;synthèse!CJ$14+0.1),1,0)</f>
        <v>0</v>
      </c>
      <c r="CK110" s="148">
        <f>IF(AND('BLOC PM'!$K100&gt;synthèse!CK$14,'BLOC PM'!$K100&lt;synthèse!CK$14+0.1),1,0)</f>
        <v>0</v>
      </c>
      <c r="CM110" s="2">
        <f t="shared" si="136"/>
        <v>0</v>
      </c>
      <c r="CN110" s="2">
        <f t="shared" si="137"/>
        <v>0</v>
      </c>
      <c r="CO110" s="2">
        <f t="shared" si="138"/>
        <v>0</v>
      </c>
      <c r="CP110" s="2">
        <f t="shared" si="139"/>
        <v>0</v>
      </c>
      <c r="CQ110" s="2">
        <f t="shared" si="140"/>
        <v>0</v>
      </c>
      <c r="CR110" s="2">
        <f t="shared" si="141"/>
        <v>0</v>
      </c>
      <c r="CS110" s="2">
        <f t="shared" si="142"/>
        <v>0</v>
      </c>
      <c r="CT110" s="2">
        <f t="shared" si="143"/>
        <v>0</v>
      </c>
      <c r="CU110" s="2">
        <f t="shared" si="144"/>
        <v>0</v>
      </c>
      <c r="CV110" s="2">
        <f t="shared" si="145"/>
        <v>0</v>
      </c>
      <c r="CW110" s="2">
        <f t="shared" si="146"/>
        <v>0</v>
      </c>
      <c r="CX110" s="2">
        <f t="shared" si="147"/>
        <v>0</v>
      </c>
      <c r="CY110" s="2">
        <f t="shared" si="148"/>
        <v>0</v>
      </c>
      <c r="CZ110" s="2">
        <f t="shared" si="149"/>
        <v>0</v>
      </c>
      <c r="DA110" s="2">
        <f t="shared" si="150"/>
        <v>0</v>
      </c>
      <c r="DB110" s="2">
        <f t="shared" si="151"/>
        <v>0</v>
      </c>
      <c r="DC110" s="2">
        <f t="shared" si="152"/>
        <v>0</v>
      </c>
      <c r="DD110" s="2">
        <f t="shared" si="153"/>
        <v>0</v>
      </c>
      <c r="DE110" s="2">
        <f t="shared" si="154"/>
        <v>0</v>
      </c>
      <c r="DF110" s="2">
        <f t="shared" si="155"/>
        <v>0</v>
      </c>
      <c r="DG110" s="2">
        <f t="shared" si="156"/>
        <v>0</v>
      </c>
      <c r="DH110" s="2">
        <f t="shared" si="157"/>
        <v>0</v>
      </c>
      <c r="DI110" s="2">
        <f t="shared" si="158"/>
        <v>0</v>
      </c>
      <c r="DJ110" s="2">
        <f t="shared" si="159"/>
        <v>0</v>
      </c>
      <c r="DK110" s="2">
        <f t="shared" si="160"/>
        <v>0</v>
      </c>
      <c r="DL110" s="2">
        <f t="shared" si="161"/>
        <v>0</v>
      </c>
      <c r="DM110" s="2">
        <f t="shared" si="162"/>
        <v>0</v>
      </c>
      <c r="DN110" s="2">
        <f t="shared" si="163"/>
        <v>0</v>
      </c>
      <c r="DO110" s="2">
        <f t="shared" si="164"/>
        <v>0</v>
      </c>
      <c r="DP110" s="2">
        <f t="shared" si="165"/>
        <v>0</v>
      </c>
      <c r="DQ110" s="2">
        <f t="shared" si="166"/>
        <v>0</v>
      </c>
      <c r="DR110" s="2">
        <f t="shared" si="167"/>
        <v>0</v>
      </c>
      <c r="DS110" s="2">
        <f t="shared" si="168"/>
        <v>0</v>
      </c>
      <c r="DT110" s="2">
        <f t="shared" si="169"/>
        <v>0</v>
      </c>
      <c r="DU110" s="2">
        <f t="shared" si="170"/>
        <v>0</v>
      </c>
      <c r="DV110" s="2">
        <f t="shared" si="171"/>
        <v>0</v>
      </c>
      <c r="DW110" s="2">
        <f t="shared" si="172"/>
        <v>0</v>
      </c>
      <c r="DX110" s="2">
        <f t="shared" si="173"/>
        <v>0</v>
      </c>
      <c r="DY110" s="2">
        <f t="shared" si="174"/>
        <v>0</v>
      </c>
      <c r="DZ110" s="2">
        <f t="shared" si="175"/>
        <v>0</v>
      </c>
      <c r="EA110" s="2">
        <f t="shared" si="176"/>
        <v>0</v>
      </c>
      <c r="EB110" s="2">
        <f t="shared" si="177"/>
        <v>0</v>
      </c>
      <c r="EC110" s="2">
        <f t="shared" si="178"/>
        <v>0</v>
      </c>
      <c r="ED110" s="2">
        <f t="shared" si="179"/>
        <v>0</v>
      </c>
      <c r="EE110" s="2">
        <f t="shared" si="180"/>
        <v>0</v>
      </c>
      <c r="EF110" s="2">
        <f t="shared" si="181"/>
        <v>0</v>
      </c>
      <c r="EG110" s="2">
        <f t="shared" si="182"/>
        <v>0</v>
      </c>
      <c r="EH110" s="2">
        <f t="shared" si="122"/>
        <v>0</v>
      </c>
      <c r="EI110" s="2">
        <f t="shared" si="134"/>
        <v>0</v>
      </c>
      <c r="EJ110" s="2">
        <f t="shared" si="134"/>
        <v>0</v>
      </c>
      <c r="EK110" s="2">
        <f t="shared" si="134"/>
        <v>0</v>
      </c>
      <c r="EL110" s="2">
        <f t="shared" si="134"/>
        <v>0</v>
      </c>
      <c r="EM110" s="2">
        <f t="shared" si="134"/>
        <v>0</v>
      </c>
      <c r="EN110" s="2">
        <f t="shared" si="134"/>
        <v>0</v>
      </c>
      <c r="EO110" s="2">
        <f t="shared" si="134"/>
        <v>0</v>
      </c>
      <c r="EP110" s="2">
        <f t="shared" si="134"/>
        <v>0</v>
      </c>
    </row>
    <row r="111" spans="1:146" ht="14.25" x14ac:dyDescent="0.2">
      <c r="A111" s="7"/>
      <c r="B111" s="106"/>
      <c r="C111" s="7"/>
      <c r="D111" s="7"/>
      <c r="E111" s="7"/>
      <c r="F111" s="7"/>
      <c r="L111" s="66"/>
      <c r="M111" s="9" t="str">
        <f>IF('BLOC PM'!A101&lt;&gt;"",'BLOC PM'!A101,"")</f>
        <v/>
      </c>
      <c r="N111" s="9">
        <f>IF(AND('BLOC PM'!A101&lt;&gt;"",'BLOC PM'!N101&lt;&gt;"*Non mis en vente"),1,0)</f>
        <v>0</v>
      </c>
      <c r="O111" s="9">
        <f>IF(OR('BLOC PM'!E101="CR",'BLOC PM'!E101="CE"),1,0)</f>
        <v>0</v>
      </c>
      <c r="P111" s="9">
        <f>IF(AND('BLOC PM'!N101&lt;&gt;"*RETIRE",'BLOC PM'!N101&lt;&gt;"*PAS D'OFFRE",'BLOC PM'!N101&lt;&gt;""),1,0)</f>
        <v>0</v>
      </c>
      <c r="Q111" s="10">
        <f>'BLOC PM'!I101</f>
        <v>0</v>
      </c>
      <c r="R111" s="10">
        <f t="shared" si="184"/>
        <v>0</v>
      </c>
      <c r="S111" s="10">
        <f>'BLOC PM'!L101</f>
        <v>0</v>
      </c>
      <c r="T111" s="10">
        <f t="shared" si="185"/>
        <v>0</v>
      </c>
      <c r="U111" s="10">
        <f>'BLOC PM'!O101</f>
        <v>0</v>
      </c>
      <c r="V111" s="10">
        <f t="shared" si="186"/>
        <v>0</v>
      </c>
      <c r="W111" s="10">
        <f>'BLOC PM'!B101</f>
        <v>0</v>
      </c>
      <c r="X111" s="7"/>
      <c r="Y111" s="2">
        <f>+'UP PM'!A102</f>
        <v>0</v>
      </c>
      <c r="Z111" s="2">
        <f>IF(AND('UP PM'!A102&lt;&gt;"",'UP PM'!N102&lt;&gt;"*Non mis en vente"),1,0)</f>
        <v>0</v>
      </c>
      <c r="AA111" s="2">
        <f>IF(AND('UP PM'!N102&lt;&gt;"*RETIRE",'UP PM'!N102&lt;&gt;"*PAS D'OFFRE",'UP PM'!N102&lt;&gt;""),1,0)</f>
        <v>0</v>
      </c>
      <c r="AB111" s="10">
        <f>+'UP PM'!G102</f>
        <v>0</v>
      </c>
      <c r="AC111" s="2">
        <f t="shared" si="183"/>
        <v>0</v>
      </c>
      <c r="AD111" s="2">
        <f>'UP PM'!B102</f>
        <v>0</v>
      </c>
      <c r="AE111" s="7"/>
      <c r="AF111" s="154"/>
      <c r="AG111" s="9" t="str">
        <f>IF('BLOC PM'!A101&lt;&gt;"",'BLOC PM'!A101,"")</f>
        <v/>
      </c>
      <c r="AH111" s="148">
        <f>IF(AND('BLOC PM'!$K101&gt;synthèse!AH$14,'BLOC PM'!$K101&lt;synthèse!AH$14+0.1),1,0)</f>
        <v>0</v>
      </c>
      <c r="AI111" s="148">
        <f>IF(AND('BLOC PM'!$K101&gt;synthèse!AI$14,'BLOC PM'!$K101&lt;synthèse!AI$14+0.1),1,0)</f>
        <v>0</v>
      </c>
      <c r="AJ111" s="148">
        <f>IF(AND('BLOC PM'!$K101&gt;synthèse!AJ$14,'BLOC PM'!$K101&lt;synthèse!AJ$14+0.1),1,0)</f>
        <v>0</v>
      </c>
      <c r="AK111" s="148">
        <f>IF(AND('BLOC PM'!$K101&gt;synthèse!AK$14,'BLOC PM'!$K101&lt;synthèse!AK$14+0.1),1,0)</f>
        <v>0</v>
      </c>
      <c r="AL111" s="148">
        <f>IF(AND('BLOC PM'!$K101&gt;synthèse!AL$14,'BLOC PM'!$K101&lt;synthèse!AL$14+0.1),1,0)</f>
        <v>0</v>
      </c>
      <c r="AM111" s="148">
        <f>IF(AND('BLOC PM'!$K101&gt;synthèse!AM$14,'BLOC PM'!$K101&lt;synthèse!AM$14+0.1),1,0)</f>
        <v>0</v>
      </c>
      <c r="AN111" s="148">
        <f>IF(AND('BLOC PM'!$K101&gt;synthèse!AN$14,'BLOC PM'!$K101&lt;synthèse!AN$14+0.1),1,0)</f>
        <v>0</v>
      </c>
      <c r="AO111" s="148">
        <f>IF(AND('BLOC PM'!$K101&gt;synthèse!AO$14,'BLOC PM'!$K101&lt;synthèse!AO$14+0.1),1,0)</f>
        <v>0</v>
      </c>
      <c r="AP111" s="148">
        <f>IF(AND('BLOC PM'!$K101&gt;synthèse!AP$14,'BLOC PM'!$K101&lt;synthèse!AP$14+0.1),1,0)</f>
        <v>0</v>
      </c>
      <c r="AQ111" s="148">
        <f>IF(AND('BLOC PM'!$K101&gt;synthèse!AQ$14,'BLOC PM'!$K101&lt;synthèse!AQ$14+0.1),1,0)</f>
        <v>0</v>
      </c>
      <c r="AR111" s="148">
        <f>IF(AND('BLOC PM'!$K101&gt;synthèse!AR$14,'BLOC PM'!$K101&lt;synthèse!AR$14+0.1),1,0)</f>
        <v>0</v>
      </c>
      <c r="AS111" s="148">
        <f>IF(AND('BLOC PM'!$K101&gt;synthèse!AS$14,'BLOC PM'!$K101&lt;synthèse!AS$14+0.1),1,0)</f>
        <v>0</v>
      </c>
      <c r="AT111" s="148">
        <f>IF(AND('BLOC PM'!$K101&gt;synthèse!AT$14,'BLOC PM'!$K101&lt;synthèse!AT$14+0.1),1,0)</f>
        <v>0</v>
      </c>
      <c r="AU111" s="148">
        <f>IF(AND('BLOC PM'!$K101&gt;synthèse!AU$14,'BLOC PM'!$K101&lt;synthèse!AU$14+0.1),1,0)</f>
        <v>0</v>
      </c>
      <c r="AV111" s="148">
        <f>IF(AND('BLOC PM'!$K101&gt;synthèse!AV$14,'BLOC PM'!$K101&lt;synthèse!AV$14+0.1),1,0)</f>
        <v>0</v>
      </c>
      <c r="AW111" s="148">
        <f>IF(AND('BLOC PM'!$K101&gt;synthèse!AW$14,'BLOC PM'!$K101&lt;synthèse!AW$14+0.1),1,0)</f>
        <v>0</v>
      </c>
      <c r="AX111" s="148">
        <f>IF(AND('BLOC PM'!$K101&gt;synthèse!AX$14,'BLOC PM'!$K101&lt;synthèse!AX$14+0.1),1,0)</f>
        <v>0</v>
      </c>
      <c r="AY111" s="148">
        <f>IF(AND('BLOC PM'!$K101&gt;synthèse!AY$14,'BLOC PM'!$K101&lt;synthèse!AY$14+0.1),1,0)</f>
        <v>0</v>
      </c>
      <c r="AZ111" s="148">
        <f>IF(AND('BLOC PM'!$K101&gt;synthèse!AZ$14,'BLOC PM'!$K101&lt;synthèse!AZ$14+0.1),1,0)</f>
        <v>0</v>
      </c>
      <c r="BA111" s="148">
        <f>IF(AND('BLOC PM'!$K101&gt;synthèse!BA$14,'BLOC PM'!$K101&lt;synthèse!BA$14+0.1),1,0)</f>
        <v>0</v>
      </c>
      <c r="BB111" s="148">
        <f>IF(AND('BLOC PM'!$K101&gt;synthèse!BB$14,'BLOC PM'!$K101&lt;synthèse!BB$14+0.1),1,0)</f>
        <v>0</v>
      </c>
      <c r="BC111" s="148">
        <f>IF(AND('BLOC PM'!$K101&gt;synthèse!BC$14,'BLOC PM'!$K101&lt;synthèse!BC$14+0.1),1,0)</f>
        <v>0</v>
      </c>
      <c r="BD111" s="148">
        <f>IF(AND('BLOC PM'!$K101&gt;synthèse!BD$14,'BLOC PM'!$K101&lt;synthèse!BD$14+0.1),1,0)</f>
        <v>0</v>
      </c>
      <c r="BE111" s="148">
        <f>IF(AND('BLOC PM'!$K101&gt;synthèse!BE$14,'BLOC PM'!$K101&lt;synthèse!BE$14+0.1),1,0)</f>
        <v>0</v>
      </c>
      <c r="BF111" s="148">
        <f>IF(AND('BLOC PM'!$K101&gt;synthèse!BF$14,'BLOC PM'!$K101&lt;synthèse!BF$14+0.1),1,0)</f>
        <v>0</v>
      </c>
      <c r="BG111" s="148">
        <f>IF(AND('BLOC PM'!$K101&gt;synthèse!BG$14,'BLOC PM'!$K101&lt;synthèse!BG$14+0.1),1,0)</f>
        <v>0</v>
      </c>
      <c r="BH111" s="148">
        <f>IF(AND('BLOC PM'!$K101&gt;synthèse!BH$14,'BLOC PM'!$K101&lt;synthèse!BH$14+0.1),1,0)</f>
        <v>0</v>
      </c>
      <c r="BI111" s="148">
        <f>IF(AND('BLOC PM'!$K101&gt;synthèse!BI$14,'BLOC PM'!$K101&lt;synthèse!BI$14+0.1),1,0)</f>
        <v>0</v>
      </c>
      <c r="BJ111" s="148">
        <f>IF(AND('BLOC PM'!$K101&gt;synthèse!BJ$14,'BLOC PM'!$K101&lt;synthèse!BJ$14+0.1),1,0)</f>
        <v>0</v>
      </c>
      <c r="BK111" s="148">
        <f>IF(AND('BLOC PM'!$K101&gt;synthèse!BK$14,'BLOC PM'!$K101&lt;synthèse!BK$14+0.1),1,0)</f>
        <v>0</v>
      </c>
      <c r="BL111" s="148">
        <f>IF(AND('BLOC PM'!$K101&gt;synthèse!BL$14,'BLOC PM'!$K101&lt;synthèse!BL$14+0.1),1,0)</f>
        <v>0</v>
      </c>
      <c r="BM111" s="148">
        <f>IF(AND('BLOC PM'!$K101&gt;synthèse!BM$14,'BLOC PM'!$K101&lt;synthèse!BM$14+0.1),1,0)</f>
        <v>0</v>
      </c>
      <c r="BN111" s="148">
        <f>IF(AND('BLOC PM'!$K101&gt;synthèse!BN$14,'BLOC PM'!$K101&lt;synthèse!BN$14+0.1),1,0)</f>
        <v>0</v>
      </c>
      <c r="BO111" s="148">
        <f>IF(AND('BLOC PM'!$K101&gt;synthèse!BO$14,'BLOC PM'!$K101&lt;synthèse!BO$14+0.1),1,0)</f>
        <v>0</v>
      </c>
      <c r="BP111" s="148">
        <f>IF(AND('BLOC PM'!$K101&gt;synthèse!BP$14,'BLOC PM'!$K101&lt;synthèse!BP$14+0.1),1,0)</f>
        <v>0</v>
      </c>
      <c r="BQ111" s="148">
        <f>IF(AND('BLOC PM'!$K101&gt;synthèse!BQ$14,'BLOC PM'!$K101&lt;synthèse!BQ$14+0.1),1,0)</f>
        <v>0</v>
      </c>
      <c r="BR111" s="148">
        <f>IF(AND('BLOC PM'!$K101&gt;synthèse!BR$14,'BLOC PM'!$K101&lt;synthèse!BR$14+0.1),1,0)</f>
        <v>0</v>
      </c>
      <c r="BS111" s="148">
        <f>IF(AND('BLOC PM'!$K101&gt;synthèse!BS$14,'BLOC PM'!$K101&lt;synthèse!BS$14+0.1),1,0)</f>
        <v>0</v>
      </c>
      <c r="BT111" s="148">
        <f>IF(AND('BLOC PM'!$K101&gt;synthèse!BT$14,'BLOC PM'!$K101&lt;synthèse!BT$14+0.1),1,0)</f>
        <v>0</v>
      </c>
      <c r="BU111" s="148">
        <f>IF(AND('BLOC PM'!$K101&gt;synthèse!BU$14,'BLOC PM'!$K101&lt;synthèse!BU$14+0.1),1,0)</f>
        <v>0</v>
      </c>
      <c r="BV111" s="148">
        <f>IF(AND('BLOC PM'!$K101&gt;synthèse!BV$14,'BLOC PM'!$K101&lt;synthèse!BV$14+0.1),1,0)</f>
        <v>0</v>
      </c>
      <c r="BW111" s="148">
        <f>IF(AND('BLOC PM'!$K101&gt;synthèse!BW$14,'BLOC PM'!$K101&lt;synthèse!BW$14+0.1),1,0)</f>
        <v>0</v>
      </c>
      <c r="BX111" s="148">
        <f>IF(AND('BLOC PM'!$K101&gt;synthèse!BX$14,'BLOC PM'!$K101&lt;synthèse!BX$14+0.1),1,0)</f>
        <v>0</v>
      </c>
      <c r="BY111" s="148">
        <f>IF(AND('BLOC PM'!$K101&gt;synthèse!BY$14,'BLOC PM'!$K101&lt;synthèse!BY$14+0.1),1,0)</f>
        <v>0</v>
      </c>
      <c r="BZ111" s="148">
        <f>IF(AND('BLOC PM'!$K101&gt;synthèse!BZ$14,'BLOC PM'!$K101&lt;synthèse!BZ$14+0.1),1,0)</f>
        <v>0</v>
      </c>
      <c r="CA111" s="148">
        <f>IF(AND('BLOC PM'!$K101&gt;synthèse!CA$14,'BLOC PM'!$K101&lt;synthèse!CA$14+0.1),1,0)</f>
        <v>0</v>
      </c>
      <c r="CB111" s="148">
        <f>IF(AND('BLOC PM'!$K101&gt;synthèse!CB$14,'BLOC PM'!$K101&lt;synthèse!CB$14+0.1),1,0)</f>
        <v>0</v>
      </c>
      <c r="CC111" s="148">
        <f>IF(AND('BLOC PM'!$K101&gt;synthèse!CC$14,'BLOC PM'!$K101&lt;synthèse!CC$14+0.1),1,0)</f>
        <v>0</v>
      </c>
      <c r="CD111" s="148">
        <f>IF(AND('BLOC PM'!$K101&gt;synthèse!CD$14,'BLOC PM'!$K101&lt;synthèse!CD$14+0.1),1,0)</f>
        <v>0</v>
      </c>
      <c r="CE111" s="148">
        <f>IF(AND('BLOC PM'!$K101&gt;synthèse!CE$14,'BLOC PM'!$K101&lt;synthèse!CE$14+0.1),1,0)</f>
        <v>0</v>
      </c>
      <c r="CF111" s="148">
        <f>IF(AND('BLOC PM'!$K101&gt;synthèse!CF$14,'BLOC PM'!$K101&lt;synthèse!CF$14+0.1),1,0)</f>
        <v>0</v>
      </c>
      <c r="CG111" s="148">
        <f>IF(AND('BLOC PM'!$K101&gt;synthèse!CG$14,'BLOC PM'!$K101&lt;synthèse!CG$14+0.1),1,0)</f>
        <v>0</v>
      </c>
      <c r="CH111" s="148">
        <f>IF(AND('BLOC PM'!$K101&gt;synthèse!CH$14,'BLOC PM'!$K101&lt;synthèse!CH$14+0.1),1,0)</f>
        <v>0</v>
      </c>
      <c r="CI111" s="148">
        <f>IF(AND('BLOC PM'!$K101&gt;synthèse!CI$14,'BLOC PM'!$K101&lt;synthèse!CI$14+0.1),1,0)</f>
        <v>0</v>
      </c>
      <c r="CJ111" s="148">
        <f>IF(AND('BLOC PM'!$K101&gt;synthèse!CJ$14,'BLOC PM'!$K101&lt;synthèse!CJ$14+0.1),1,0)</f>
        <v>0</v>
      </c>
      <c r="CK111" s="148">
        <f>IF(AND('BLOC PM'!$K101&gt;synthèse!CK$14,'BLOC PM'!$K101&lt;synthèse!CK$14+0.1),1,0)</f>
        <v>0</v>
      </c>
      <c r="CM111" s="2">
        <f t="shared" si="136"/>
        <v>0</v>
      </c>
      <c r="CN111" s="2">
        <f t="shared" si="137"/>
        <v>0</v>
      </c>
      <c r="CO111" s="2">
        <f t="shared" si="138"/>
        <v>0</v>
      </c>
      <c r="CP111" s="2">
        <f t="shared" si="139"/>
        <v>0</v>
      </c>
      <c r="CQ111" s="2">
        <f t="shared" si="140"/>
        <v>0</v>
      </c>
      <c r="CR111" s="2">
        <f t="shared" si="141"/>
        <v>0</v>
      </c>
      <c r="CS111" s="2">
        <f t="shared" si="142"/>
        <v>0</v>
      </c>
      <c r="CT111" s="2">
        <f t="shared" si="143"/>
        <v>0</v>
      </c>
      <c r="CU111" s="2">
        <f t="shared" si="144"/>
        <v>0</v>
      </c>
      <c r="CV111" s="2">
        <f t="shared" si="145"/>
        <v>0</v>
      </c>
      <c r="CW111" s="2">
        <f t="shared" si="146"/>
        <v>0</v>
      </c>
      <c r="CX111" s="2">
        <f t="shared" si="147"/>
        <v>0</v>
      </c>
      <c r="CY111" s="2">
        <f t="shared" si="148"/>
        <v>0</v>
      </c>
      <c r="CZ111" s="2">
        <f t="shared" si="149"/>
        <v>0</v>
      </c>
      <c r="DA111" s="2">
        <f t="shared" si="150"/>
        <v>0</v>
      </c>
      <c r="DB111" s="2">
        <f t="shared" si="151"/>
        <v>0</v>
      </c>
      <c r="DC111" s="2">
        <f t="shared" si="152"/>
        <v>0</v>
      </c>
      <c r="DD111" s="2">
        <f t="shared" si="153"/>
        <v>0</v>
      </c>
      <c r="DE111" s="2">
        <f t="shared" si="154"/>
        <v>0</v>
      </c>
      <c r="DF111" s="2">
        <f t="shared" si="155"/>
        <v>0</v>
      </c>
      <c r="DG111" s="2">
        <f t="shared" si="156"/>
        <v>0</v>
      </c>
      <c r="DH111" s="2">
        <f t="shared" si="157"/>
        <v>0</v>
      </c>
      <c r="DI111" s="2">
        <f t="shared" si="158"/>
        <v>0</v>
      </c>
      <c r="DJ111" s="2">
        <f t="shared" si="159"/>
        <v>0</v>
      </c>
      <c r="DK111" s="2">
        <f t="shared" si="160"/>
        <v>0</v>
      </c>
      <c r="DL111" s="2">
        <f t="shared" si="161"/>
        <v>0</v>
      </c>
      <c r="DM111" s="2">
        <f t="shared" si="162"/>
        <v>0</v>
      </c>
      <c r="DN111" s="2">
        <f t="shared" si="163"/>
        <v>0</v>
      </c>
      <c r="DO111" s="2">
        <f t="shared" si="164"/>
        <v>0</v>
      </c>
      <c r="DP111" s="2">
        <f t="shared" si="165"/>
        <v>0</v>
      </c>
      <c r="DQ111" s="2">
        <f t="shared" si="166"/>
        <v>0</v>
      </c>
      <c r="DR111" s="2">
        <f t="shared" si="167"/>
        <v>0</v>
      </c>
      <c r="DS111" s="2">
        <f t="shared" si="168"/>
        <v>0</v>
      </c>
      <c r="DT111" s="2">
        <f t="shared" si="169"/>
        <v>0</v>
      </c>
      <c r="DU111" s="2">
        <f t="shared" si="170"/>
        <v>0</v>
      </c>
      <c r="DV111" s="2">
        <f t="shared" si="171"/>
        <v>0</v>
      </c>
      <c r="DW111" s="2">
        <f t="shared" si="172"/>
        <v>0</v>
      </c>
      <c r="DX111" s="2">
        <f t="shared" si="173"/>
        <v>0</v>
      </c>
      <c r="DY111" s="2">
        <f t="shared" si="174"/>
        <v>0</v>
      </c>
      <c r="DZ111" s="2">
        <f t="shared" si="175"/>
        <v>0</v>
      </c>
      <c r="EA111" s="2">
        <f t="shared" si="176"/>
        <v>0</v>
      </c>
      <c r="EB111" s="2">
        <f t="shared" si="177"/>
        <v>0</v>
      </c>
      <c r="EC111" s="2">
        <f t="shared" si="178"/>
        <v>0</v>
      </c>
      <c r="ED111" s="2">
        <f t="shared" si="179"/>
        <v>0</v>
      </c>
      <c r="EE111" s="2">
        <f t="shared" si="180"/>
        <v>0</v>
      </c>
      <c r="EF111" s="2">
        <f t="shared" si="181"/>
        <v>0</v>
      </c>
      <c r="EG111" s="2">
        <f t="shared" si="182"/>
        <v>0</v>
      </c>
      <c r="EH111" s="2">
        <f t="shared" si="122"/>
        <v>0</v>
      </c>
      <c r="EI111" s="2">
        <f t="shared" si="134"/>
        <v>0</v>
      </c>
      <c r="EJ111" s="2">
        <f t="shared" si="134"/>
        <v>0</v>
      </c>
      <c r="EK111" s="2">
        <f t="shared" si="134"/>
        <v>0</v>
      </c>
      <c r="EL111" s="2">
        <f t="shared" si="134"/>
        <v>0</v>
      </c>
      <c r="EM111" s="2">
        <f t="shared" si="134"/>
        <v>0</v>
      </c>
      <c r="EN111" s="2">
        <f t="shared" si="134"/>
        <v>0</v>
      </c>
      <c r="EO111" s="2">
        <f t="shared" si="134"/>
        <v>0</v>
      </c>
      <c r="EP111" s="2">
        <f t="shared" si="134"/>
        <v>0</v>
      </c>
    </row>
    <row r="112" spans="1:146" ht="14.25" x14ac:dyDescent="0.2">
      <c r="A112" s="7"/>
      <c r="B112" s="106"/>
      <c r="C112" s="146"/>
      <c r="D112" s="7"/>
      <c r="E112" s="7"/>
      <c r="F112" s="7"/>
      <c r="L112" s="66"/>
      <c r="M112" s="9" t="str">
        <f>IF('BLOC PM'!A102&lt;&gt;"",'BLOC PM'!A102,"")</f>
        <v/>
      </c>
      <c r="N112" s="9">
        <f>IF(AND('BLOC PM'!A102&lt;&gt;"",'BLOC PM'!N102&lt;&gt;"*Non mis en vente"),1,0)</f>
        <v>0</v>
      </c>
      <c r="O112" s="9">
        <f>IF(OR('BLOC PM'!E102="CR",'BLOC PM'!E102="CE"),1,0)</f>
        <v>0</v>
      </c>
      <c r="P112" s="9">
        <f>IF(AND('BLOC PM'!N102&lt;&gt;"*RETIRE",'BLOC PM'!N102&lt;&gt;"*PAS D'OFFRE",'BLOC PM'!N102&lt;&gt;""),1,0)</f>
        <v>0</v>
      </c>
      <c r="Q112" s="10">
        <f>'BLOC PM'!I102</f>
        <v>0</v>
      </c>
      <c r="R112" s="10">
        <f t="shared" si="184"/>
        <v>0</v>
      </c>
      <c r="S112" s="10">
        <f>'BLOC PM'!L102</f>
        <v>0</v>
      </c>
      <c r="T112" s="10">
        <f t="shared" si="185"/>
        <v>0</v>
      </c>
      <c r="U112" s="10">
        <f>'BLOC PM'!O102</f>
        <v>0</v>
      </c>
      <c r="V112" s="10">
        <f t="shared" si="186"/>
        <v>0</v>
      </c>
      <c r="W112" s="10">
        <f>'BLOC PM'!B102</f>
        <v>0</v>
      </c>
      <c r="X112" s="7"/>
      <c r="Y112" s="2">
        <f>+'UP PM'!A103</f>
        <v>0</v>
      </c>
      <c r="Z112" s="2">
        <f>IF(AND('UP PM'!A103&lt;&gt;"",'UP PM'!N103&lt;&gt;"*Non mis en vente"),1,0)</f>
        <v>0</v>
      </c>
      <c r="AA112" s="2">
        <f>IF(AND('UP PM'!N103&lt;&gt;"*RETIRE",'UP PM'!N103&lt;&gt;"*PAS D'OFFRE",'UP PM'!N103&lt;&gt;""),1,0)</f>
        <v>0</v>
      </c>
      <c r="AB112" s="10">
        <f>+'UP PM'!G103</f>
        <v>0</v>
      </c>
      <c r="AC112" s="2">
        <f t="shared" si="183"/>
        <v>0</v>
      </c>
      <c r="AD112" s="2">
        <f>'UP PM'!B103</f>
        <v>0</v>
      </c>
      <c r="AE112" s="7"/>
      <c r="AF112" s="154"/>
      <c r="AG112" s="9" t="str">
        <f>IF('BLOC PM'!A102&lt;&gt;"",'BLOC PM'!A102,"")</f>
        <v/>
      </c>
      <c r="AH112" s="148">
        <f>IF(AND('BLOC PM'!$K102&gt;synthèse!AH$14,'BLOC PM'!$K102&lt;synthèse!AH$14+0.1),1,0)</f>
        <v>0</v>
      </c>
      <c r="AI112" s="148">
        <f>IF(AND('BLOC PM'!$K102&gt;synthèse!AI$14,'BLOC PM'!$K102&lt;synthèse!AI$14+0.1),1,0)</f>
        <v>0</v>
      </c>
      <c r="AJ112" s="148">
        <f>IF(AND('BLOC PM'!$K102&gt;synthèse!AJ$14,'BLOC PM'!$K102&lt;synthèse!AJ$14+0.1),1,0)</f>
        <v>0</v>
      </c>
      <c r="AK112" s="148">
        <f>IF(AND('BLOC PM'!$K102&gt;synthèse!AK$14,'BLOC PM'!$K102&lt;synthèse!AK$14+0.1),1,0)</f>
        <v>0</v>
      </c>
      <c r="AL112" s="148">
        <f>IF(AND('BLOC PM'!$K102&gt;synthèse!AL$14,'BLOC PM'!$K102&lt;synthèse!AL$14+0.1),1,0)</f>
        <v>0</v>
      </c>
      <c r="AM112" s="148">
        <f>IF(AND('BLOC PM'!$K102&gt;synthèse!AM$14,'BLOC PM'!$K102&lt;synthèse!AM$14+0.1),1,0)</f>
        <v>0</v>
      </c>
      <c r="AN112" s="148">
        <f>IF(AND('BLOC PM'!$K102&gt;synthèse!AN$14,'BLOC PM'!$K102&lt;synthèse!AN$14+0.1),1,0)</f>
        <v>0</v>
      </c>
      <c r="AO112" s="148">
        <f>IF(AND('BLOC PM'!$K102&gt;synthèse!AO$14,'BLOC PM'!$K102&lt;synthèse!AO$14+0.1),1,0)</f>
        <v>0</v>
      </c>
      <c r="AP112" s="148">
        <f>IF(AND('BLOC PM'!$K102&gt;synthèse!AP$14,'BLOC PM'!$K102&lt;synthèse!AP$14+0.1),1,0)</f>
        <v>0</v>
      </c>
      <c r="AQ112" s="148">
        <f>IF(AND('BLOC PM'!$K102&gt;synthèse!AQ$14,'BLOC PM'!$K102&lt;synthèse!AQ$14+0.1),1,0)</f>
        <v>0</v>
      </c>
      <c r="AR112" s="148">
        <f>IF(AND('BLOC PM'!$K102&gt;synthèse!AR$14,'BLOC PM'!$K102&lt;synthèse!AR$14+0.1),1,0)</f>
        <v>0</v>
      </c>
      <c r="AS112" s="148">
        <f>IF(AND('BLOC PM'!$K102&gt;synthèse!AS$14,'BLOC PM'!$K102&lt;synthèse!AS$14+0.1),1,0)</f>
        <v>0</v>
      </c>
      <c r="AT112" s="148">
        <f>IF(AND('BLOC PM'!$K102&gt;synthèse!AT$14,'BLOC PM'!$K102&lt;synthèse!AT$14+0.1),1,0)</f>
        <v>0</v>
      </c>
      <c r="AU112" s="148">
        <f>IF(AND('BLOC PM'!$K102&gt;synthèse!AU$14,'BLOC PM'!$K102&lt;synthèse!AU$14+0.1),1,0)</f>
        <v>0</v>
      </c>
      <c r="AV112" s="148">
        <f>IF(AND('BLOC PM'!$K102&gt;synthèse!AV$14,'BLOC PM'!$K102&lt;synthèse!AV$14+0.1),1,0)</f>
        <v>0</v>
      </c>
      <c r="AW112" s="148">
        <f>IF(AND('BLOC PM'!$K102&gt;synthèse!AW$14,'BLOC PM'!$K102&lt;synthèse!AW$14+0.1),1,0)</f>
        <v>0</v>
      </c>
      <c r="AX112" s="148">
        <f>IF(AND('BLOC PM'!$K102&gt;synthèse!AX$14,'BLOC PM'!$K102&lt;synthèse!AX$14+0.1),1,0)</f>
        <v>0</v>
      </c>
      <c r="AY112" s="148">
        <f>IF(AND('BLOC PM'!$K102&gt;synthèse!AY$14,'BLOC PM'!$K102&lt;synthèse!AY$14+0.1),1,0)</f>
        <v>0</v>
      </c>
      <c r="AZ112" s="148">
        <f>IF(AND('BLOC PM'!$K102&gt;synthèse!AZ$14,'BLOC PM'!$K102&lt;synthèse!AZ$14+0.1),1,0)</f>
        <v>0</v>
      </c>
      <c r="BA112" s="148">
        <f>IF(AND('BLOC PM'!$K102&gt;synthèse!BA$14,'BLOC PM'!$K102&lt;synthèse!BA$14+0.1),1,0)</f>
        <v>0</v>
      </c>
      <c r="BB112" s="148">
        <f>IF(AND('BLOC PM'!$K102&gt;synthèse!BB$14,'BLOC PM'!$K102&lt;synthèse!BB$14+0.1),1,0)</f>
        <v>0</v>
      </c>
      <c r="BC112" s="148">
        <f>IF(AND('BLOC PM'!$K102&gt;synthèse!BC$14,'BLOC PM'!$K102&lt;synthèse!BC$14+0.1),1,0)</f>
        <v>0</v>
      </c>
      <c r="BD112" s="148">
        <f>IF(AND('BLOC PM'!$K102&gt;synthèse!BD$14,'BLOC PM'!$K102&lt;synthèse!BD$14+0.1),1,0)</f>
        <v>0</v>
      </c>
      <c r="BE112" s="148">
        <f>IF(AND('BLOC PM'!$K102&gt;synthèse!BE$14,'BLOC PM'!$K102&lt;synthèse!BE$14+0.1),1,0)</f>
        <v>0</v>
      </c>
      <c r="BF112" s="148">
        <f>IF(AND('BLOC PM'!$K102&gt;synthèse!BF$14,'BLOC PM'!$K102&lt;synthèse!BF$14+0.1),1,0)</f>
        <v>0</v>
      </c>
      <c r="BG112" s="148">
        <f>IF(AND('BLOC PM'!$K102&gt;synthèse!BG$14,'BLOC PM'!$K102&lt;synthèse!BG$14+0.1),1,0)</f>
        <v>0</v>
      </c>
      <c r="BH112" s="148">
        <f>IF(AND('BLOC PM'!$K102&gt;synthèse!BH$14,'BLOC PM'!$K102&lt;synthèse!BH$14+0.1),1,0)</f>
        <v>0</v>
      </c>
      <c r="BI112" s="148">
        <f>IF(AND('BLOC PM'!$K102&gt;synthèse!BI$14,'BLOC PM'!$K102&lt;synthèse!BI$14+0.1),1,0)</f>
        <v>0</v>
      </c>
      <c r="BJ112" s="148">
        <f>IF(AND('BLOC PM'!$K102&gt;synthèse!BJ$14,'BLOC PM'!$K102&lt;synthèse!BJ$14+0.1),1,0)</f>
        <v>0</v>
      </c>
      <c r="BK112" s="148">
        <f>IF(AND('BLOC PM'!$K102&gt;synthèse!BK$14,'BLOC PM'!$K102&lt;synthèse!BK$14+0.1),1,0)</f>
        <v>0</v>
      </c>
      <c r="BL112" s="148">
        <f>IF(AND('BLOC PM'!$K102&gt;synthèse!BL$14,'BLOC PM'!$K102&lt;synthèse!BL$14+0.1),1,0)</f>
        <v>0</v>
      </c>
      <c r="BM112" s="148">
        <f>IF(AND('BLOC PM'!$K102&gt;synthèse!BM$14,'BLOC PM'!$K102&lt;synthèse!BM$14+0.1),1,0)</f>
        <v>0</v>
      </c>
      <c r="BN112" s="148">
        <f>IF(AND('BLOC PM'!$K102&gt;synthèse!BN$14,'BLOC PM'!$K102&lt;synthèse!BN$14+0.1),1,0)</f>
        <v>0</v>
      </c>
      <c r="BO112" s="148">
        <f>IF(AND('BLOC PM'!$K102&gt;synthèse!BO$14,'BLOC PM'!$K102&lt;synthèse!BO$14+0.1),1,0)</f>
        <v>0</v>
      </c>
      <c r="BP112" s="148">
        <f>IF(AND('BLOC PM'!$K102&gt;synthèse!BP$14,'BLOC PM'!$K102&lt;synthèse!BP$14+0.1),1,0)</f>
        <v>0</v>
      </c>
      <c r="BQ112" s="148">
        <f>IF(AND('BLOC PM'!$K102&gt;synthèse!BQ$14,'BLOC PM'!$K102&lt;synthèse!BQ$14+0.1),1,0)</f>
        <v>0</v>
      </c>
      <c r="BR112" s="148">
        <f>IF(AND('BLOC PM'!$K102&gt;synthèse!BR$14,'BLOC PM'!$K102&lt;synthèse!BR$14+0.1),1,0)</f>
        <v>0</v>
      </c>
      <c r="BS112" s="148">
        <f>IF(AND('BLOC PM'!$K102&gt;synthèse!BS$14,'BLOC PM'!$K102&lt;synthèse!BS$14+0.1),1,0)</f>
        <v>0</v>
      </c>
      <c r="BT112" s="148">
        <f>IF(AND('BLOC PM'!$K102&gt;synthèse!BT$14,'BLOC PM'!$K102&lt;synthèse!BT$14+0.1),1,0)</f>
        <v>0</v>
      </c>
      <c r="BU112" s="148">
        <f>IF(AND('BLOC PM'!$K102&gt;synthèse!BU$14,'BLOC PM'!$K102&lt;synthèse!BU$14+0.1),1,0)</f>
        <v>0</v>
      </c>
      <c r="BV112" s="148">
        <f>IF(AND('BLOC PM'!$K102&gt;synthèse!BV$14,'BLOC PM'!$K102&lt;synthèse!BV$14+0.1),1,0)</f>
        <v>0</v>
      </c>
      <c r="BW112" s="148">
        <f>IF(AND('BLOC PM'!$K102&gt;synthèse!BW$14,'BLOC PM'!$K102&lt;synthèse!BW$14+0.1),1,0)</f>
        <v>0</v>
      </c>
      <c r="BX112" s="148">
        <f>IF(AND('BLOC PM'!$K102&gt;synthèse!BX$14,'BLOC PM'!$K102&lt;synthèse!BX$14+0.1),1,0)</f>
        <v>0</v>
      </c>
      <c r="BY112" s="148">
        <f>IF(AND('BLOC PM'!$K102&gt;synthèse!BY$14,'BLOC PM'!$K102&lt;synthèse!BY$14+0.1),1,0)</f>
        <v>0</v>
      </c>
      <c r="BZ112" s="148">
        <f>IF(AND('BLOC PM'!$K102&gt;synthèse!BZ$14,'BLOC PM'!$K102&lt;synthèse!BZ$14+0.1),1,0)</f>
        <v>0</v>
      </c>
      <c r="CA112" s="148">
        <f>IF(AND('BLOC PM'!$K102&gt;synthèse!CA$14,'BLOC PM'!$K102&lt;synthèse!CA$14+0.1),1,0)</f>
        <v>0</v>
      </c>
      <c r="CB112" s="148">
        <f>IF(AND('BLOC PM'!$K102&gt;synthèse!CB$14,'BLOC PM'!$K102&lt;synthèse!CB$14+0.1),1,0)</f>
        <v>0</v>
      </c>
      <c r="CC112" s="148">
        <f>IF(AND('BLOC PM'!$K102&gt;synthèse!CC$14,'BLOC PM'!$K102&lt;synthèse!CC$14+0.1),1,0)</f>
        <v>0</v>
      </c>
      <c r="CD112" s="148">
        <f>IF(AND('BLOC PM'!$K102&gt;synthèse!CD$14,'BLOC PM'!$K102&lt;synthèse!CD$14+0.1),1,0)</f>
        <v>0</v>
      </c>
      <c r="CE112" s="148">
        <f>IF(AND('BLOC PM'!$K102&gt;synthèse!CE$14,'BLOC PM'!$K102&lt;synthèse!CE$14+0.1),1,0)</f>
        <v>0</v>
      </c>
      <c r="CF112" s="148">
        <f>IF(AND('BLOC PM'!$K102&gt;synthèse!CF$14,'BLOC PM'!$K102&lt;synthèse!CF$14+0.1),1,0)</f>
        <v>0</v>
      </c>
      <c r="CG112" s="148">
        <f>IF(AND('BLOC PM'!$K102&gt;synthèse!CG$14,'BLOC PM'!$K102&lt;synthèse!CG$14+0.1),1,0)</f>
        <v>0</v>
      </c>
      <c r="CH112" s="148">
        <f>IF(AND('BLOC PM'!$K102&gt;synthèse!CH$14,'BLOC PM'!$K102&lt;synthèse!CH$14+0.1),1,0)</f>
        <v>0</v>
      </c>
      <c r="CI112" s="148">
        <f>IF(AND('BLOC PM'!$K102&gt;synthèse!CI$14,'BLOC PM'!$K102&lt;synthèse!CI$14+0.1),1,0)</f>
        <v>0</v>
      </c>
      <c r="CJ112" s="148">
        <f>IF(AND('BLOC PM'!$K102&gt;synthèse!CJ$14,'BLOC PM'!$K102&lt;synthèse!CJ$14+0.1),1,0)</f>
        <v>0</v>
      </c>
      <c r="CK112" s="148">
        <f>IF(AND('BLOC PM'!$K102&gt;synthèse!CK$14,'BLOC PM'!$K102&lt;synthèse!CK$14+0.1),1,0)</f>
        <v>0</v>
      </c>
      <c r="CM112" s="2">
        <f t="shared" si="136"/>
        <v>0</v>
      </c>
      <c r="CN112" s="2">
        <f t="shared" si="137"/>
        <v>0</v>
      </c>
      <c r="CO112" s="2">
        <f t="shared" si="138"/>
        <v>0</v>
      </c>
      <c r="CP112" s="2">
        <f t="shared" si="139"/>
        <v>0</v>
      </c>
      <c r="CQ112" s="2">
        <f t="shared" si="140"/>
        <v>0</v>
      </c>
      <c r="CR112" s="2">
        <f t="shared" si="141"/>
        <v>0</v>
      </c>
      <c r="CS112" s="2">
        <f t="shared" si="142"/>
        <v>0</v>
      </c>
      <c r="CT112" s="2">
        <f t="shared" si="143"/>
        <v>0</v>
      </c>
      <c r="CU112" s="2">
        <f t="shared" si="144"/>
        <v>0</v>
      </c>
      <c r="CV112" s="2">
        <f t="shared" si="145"/>
        <v>0</v>
      </c>
      <c r="CW112" s="2">
        <f t="shared" si="146"/>
        <v>0</v>
      </c>
      <c r="CX112" s="2">
        <f t="shared" si="147"/>
        <v>0</v>
      </c>
      <c r="CY112" s="2">
        <f t="shared" si="148"/>
        <v>0</v>
      </c>
      <c r="CZ112" s="2">
        <f t="shared" si="149"/>
        <v>0</v>
      </c>
      <c r="DA112" s="2">
        <f t="shared" si="150"/>
        <v>0</v>
      </c>
      <c r="DB112" s="2">
        <f t="shared" si="151"/>
        <v>0</v>
      </c>
      <c r="DC112" s="2">
        <f t="shared" si="152"/>
        <v>0</v>
      </c>
      <c r="DD112" s="2">
        <f t="shared" si="153"/>
        <v>0</v>
      </c>
      <c r="DE112" s="2">
        <f t="shared" si="154"/>
        <v>0</v>
      </c>
      <c r="DF112" s="2">
        <f t="shared" si="155"/>
        <v>0</v>
      </c>
      <c r="DG112" s="2">
        <f t="shared" si="156"/>
        <v>0</v>
      </c>
      <c r="DH112" s="2">
        <f t="shared" si="157"/>
        <v>0</v>
      </c>
      <c r="DI112" s="2">
        <f t="shared" si="158"/>
        <v>0</v>
      </c>
      <c r="DJ112" s="2">
        <f t="shared" si="159"/>
        <v>0</v>
      </c>
      <c r="DK112" s="2">
        <f t="shared" si="160"/>
        <v>0</v>
      </c>
      <c r="DL112" s="2">
        <f t="shared" si="161"/>
        <v>0</v>
      </c>
      <c r="DM112" s="2">
        <f t="shared" si="162"/>
        <v>0</v>
      </c>
      <c r="DN112" s="2">
        <f t="shared" si="163"/>
        <v>0</v>
      </c>
      <c r="DO112" s="2">
        <f t="shared" si="164"/>
        <v>0</v>
      </c>
      <c r="DP112" s="2">
        <f t="shared" si="165"/>
        <v>0</v>
      </c>
      <c r="DQ112" s="2">
        <f t="shared" si="166"/>
        <v>0</v>
      </c>
      <c r="DR112" s="2">
        <f t="shared" si="167"/>
        <v>0</v>
      </c>
      <c r="DS112" s="2">
        <f t="shared" si="168"/>
        <v>0</v>
      </c>
      <c r="DT112" s="2">
        <f t="shared" si="169"/>
        <v>0</v>
      </c>
      <c r="DU112" s="2">
        <f t="shared" si="170"/>
        <v>0</v>
      </c>
      <c r="DV112" s="2">
        <f t="shared" si="171"/>
        <v>0</v>
      </c>
      <c r="DW112" s="2">
        <f t="shared" si="172"/>
        <v>0</v>
      </c>
      <c r="DX112" s="2">
        <f t="shared" si="173"/>
        <v>0</v>
      </c>
      <c r="DY112" s="2">
        <f t="shared" si="174"/>
        <v>0</v>
      </c>
      <c r="DZ112" s="2">
        <f t="shared" si="175"/>
        <v>0</v>
      </c>
      <c r="EA112" s="2">
        <f t="shared" si="176"/>
        <v>0</v>
      </c>
      <c r="EB112" s="2">
        <f t="shared" si="177"/>
        <v>0</v>
      </c>
      <c r="EC112" s="2">
        <f t="shared" si="178"/>
        <v>0</v>
      </c>
      <c r="ED112" s="2">
        <f t="shared" si="179"/>
        <v>0</v>
      </c>
      <c r="EE112" s="2">
        <f t="shared" si="180"/>
        <v>0</v>
      </c>
      <c r="EF112" s="2">
        <f t="shared" si="181"/>
        <v>0</v>
      </c>
      <c r="EG112" s="2">
        <f t="shared" si="182"/>
        <v>0</v>
      </c>
      <c r="EH112" s="2">
        <f t="shared" si="122"/>
        <v>0</v>
      </c>
      <c r="EI112" s="2">
        <f t="shared" si="134"/>
        <v>0</v>
      </c>
      <c r="EJ112" s="2">
        <f t="shared" si="134"/>
        <v>0</v>
      </c>
      <c r="EK112" s="2">
        <f t="shared" si="134"/>
        <v>0</v>
      </c>
      <c r="EL112" s="2">
        <f t="shared" si="134"/>
        <v>0</v>
      </c>
      <c r="EM112" s="2">
        <f t="shared" si="134"/>
        <v>0</v>
      </c>
      <c r="EN112" s="2">
        <f t="shared" si="134"/>
        <v>0</v>
      </c>
      <c r="EO112" s="2">
        <f t="shared" si="134"/>
        <v>0</v>
      </c>
      <c r="EP112" s="2">
        <f t="shared" si="134"/>
        <v>0</v>
      </c>
    </row>
    <row r="113" spans="1:146" ht="14.25" x14ac:dyDescent="0.2">
      <c r="A113" s="7"/>
      <c r="B113" s="107"/>
      <c r="C113" s="7"/>
      <c r="D113" s="7"/>
      <c r="E113" s="7"/>
      <c r="F113" s="7"/>
      <c r="L113" s="66"/>
      <c r="M113" s="9" t="str">
        <f>IF('BLOC PM'!A103&lt;&gt;"",'BLOC PM'!A103,"")</f>
        <v/>
      </c>
      <c r="N113" s="9">
        <f>IF(AND('BLOC PM'!A103&lt;&gt;"",'BLOC PM'!N103&lt;&gt;"*Non mis en vente"),1,0)</f>
        <v>0</v>
      </c>
      <c r="O113" s="9">
        <f>IF(OR('BLOC PM'!E103="CR",'BLOC PM'!E103="CE"),1,0)</f>
        <v>0</v>
      </c>
      <c r="P113" s="9">
        <f>IF(AND('BLOC PM'!N103&lt;&gt;"*RETIRE",'BLOC PM'!N103&lt;&gt;"*PAS D'OFFRE",'BLOC PM'!N103&lt;&gt;""),1,0)</f>
        <v>0</v>
      </c>
      <c r="Q113" s="10">
        <f>'BLOC PM'!I103</f>
        <v>0</v>
      </c>
      <c r="R113" s="10">
        <f t="shared" si="184"/>
        <v>0</v>
      </c>
      <c r="S113" s="10">
        <f>'BLOC PM'!L103</f>
        <v>0</v>
      </c>
      <c r="T113" s="10">
        <f t="shared" si="185"/>
        <v>0</v>
      </c>
      <c r="U113" s="10">
        <f>'BLOC PM'!O103</f>
        <v>0</v>
      </c>
      <c r="V113" s="10">
        <f t="shared" si="186"/>
        <v>0</v>
      </c>
      <c r="W113" s="10">
        <f>'BLOC PM'!B103</f>
        <v>0</v>
      </c>
      <c r="X113" s="7"/>
      <c r="Y113" s="2">
        <f>+'UP PM'!A104</f>
        <v>0</v>
      </c>
      <c r="Z113" s="2">
        <f>IF(AND('UP PM'!A104&lt;&gt;"",'UP PM'!N104&lt;&gt;"*Non mis en vente"),1,0)</f>
        <v>0</v>
      </c>
      <c r="AA113" s="2">
        <f>IF(AND('UP PM'!N104&lt;&gt;"*RETIRE",'UP PM'!N104&lt;&gt;"*PAS D'OFFRE",'UP PM'!N104&lt;&gt;""),1,0)</f>
        <v>0</v>
      </c>
      <c r="AB113" s="10">
        <f>+'UP PM'!G104</f>
        <v>0</v>
      </c>
      <c r="AC113" s="2">
        <f t="shared" si="183"/>
        <v>0</v>
      </c>
      <c r="AD113" s="2">
        <f>'UP PM'!B104</f>
        <v>0</v>
      </c>
      <c r="AE113" s="7"/>
      <c r="AF113" s="154"/>
      <c r="AG113" s="9" t="str">
        <f>IF('BLOC PM'!A103&lt;&gt;"",'BLOC PM'!A103,"")</f>
        <v/>
      </c>
      <c r="AH113" s="148">
        <f>IF(AND('BLOC PM'!$K103&gt;synthèse!AH$14,'BLOC PM'!$K103&lt;synthèse!AH$14+0.1),1,0)</f>
        <v>0</v>
      </c>
      <c r="AI113" s="148">
        <f>IF(AND('BLOC PM'!$K103&gt;synthèse!AI$14,'BLOC PM'!$K103&lt;synthèse!AI$14+0.1),1,0)</f>
        <v>0</v>
      </c>
      <c r="AJ113" s="148">
        <f>IF(AND('BLOC PM'!$K103&gt;synthèse!AJ$14,'BLOC PM'!$K103&lt;synthèse!AJ$14+0.1),1,0)</f>
        <v>0</v>
      </c>
      <c r="AK113" s="148">
        <f>IF(AND('BLOC PM'!$K103&gt;synthèse!AK$14,'BLOC PM'!$K103&lt;synthèse!AK$14+0.1),1,0)</f>
        <v>0</v>
      </c>
      <c r="AL113" s="148">
        <f>IF(AND('BLOC PM'!$K103&gt;synthèse!AL$14,'BLOC PM'!$K103&lt;synthèse!AL$14+0.1),1,0)</f>
        <v>0</v>
      </c>
      <c r="AM113" s="148">
        <f>IF(AND('BLOC PM'!$K103&gt;synthèse!AM$14,'BLOC PM'!$K103&lt;synthèse!AM$14+0.1),1,0)</f>
        <v>0</v>
      </c>
      <c r="AN113" s="148">
        <f>IF(AND('BLOC PM'!$K103&gt;synthèse!AN$14,'BLOC PM'!$K103&lt;synthèse!AN$14+0.1),1,0)</f>
        <v>0</v>
      </c>
      <c r="AO113" s="148">
        <f>IF(AND('BLOC PM'!$K103&gt;synthèse!AO$14,'BLOC PM'!$K103&lt;synthèse!AO$14+0.1),1,0)</f>
        <v>0</v>
      </c>
      <c r="AP113" s="148">
        <f>IF(AND('BLOC PM'!$K103&gt;synthèse!AP$14,'BLOC PM'!$K103&lt;synthèse!AP$14+0.1),1,0)</f>
        <v>0</v>
      </c>
      <c r="AQ113" s="148">
        <f>IF(AND('BLOC PM'!$K103&gt;synthèse!AQ$14,'BLOC PM'!$K103&lt;synthèse!AQ$14+0.1),1,0)</f>
        <v>0</v>
      </c>
      <c r="AR113" s="148">
        <f>IF(AND('BLOC PM'!$K103&gt;synthèse!AR$14,'BLOC PM'!$K103&lt;synthèse!AR$14+0.1),1,0)</f>
        <v>0</v>
      </c>
      <c r="AS113" s="148">
        <f>IF(AND('BLOC PM'!$K103&gt;synthèse!AS$14,'BLOC PM'!$K103&lt;synthèse!AS$14+0.1),1,0)</f>
        <v>0</v>
      </c>
      <c r="AT113" s="148">
        <f>IF(AND('BLOC PM'!$K103&gt;synthèse!AT$14,'BLOC PM'!$K103&lt;synthèse!AT$14+0.1),1,0)</f>
        <v>0</v>
      </c>
      <c r="AU113" s="148">
        <f>IF(AND('BLOC PM'!$K103&gt;synthèse!AU$14,'BLOC PM'!$K103&lt;synthèse!AU$14+0.1),1,0)</f>
        <v>0</v>
      </c>
      <c r="AV113" s="148">
        <f>IF(AND('BLOC PM'!$K103&gt;synthèse!AV$14,'BLOC PM'!$K103&lt;synthèse!AV$14+0.1),1,0)</f>
        <v>0</v>
      </c>
      <c r="AW113" s="148">
        <f>IF(AND('BLOC PM'!$K103&gt;synthèse!AW$14,'BLOC PM'!$K103&lt;synthèse!AW$14+0.1),1,0)</f>
        <v>0</v>
      </c>
      <c r="AX113" s="148">
        <f>IF(AND('BLOC PM'!$K103&gt;synthèse!AX$14,'BLOC PM'!$K103&lt;synthèse!AX$14+0.1),1,0)</f>
        <v>0</v>
      </c>
      <c r="AY113" s="148">
        <f>IF(AND('BLOC PM'!$K103&gt;synthèse!AY$14,'BLOC PM'!$K103&lt;synthèse!AY$14+0.1),1,0)</f>
        <v>0</v>
      </c>
      <c r="AZ113" s="148">
        <f>IF(AND('BLOC PM'!$K103&gt;synthèse!AZ$14,'BLOC PM'!$K103&lt;synthèse!AZ$14+0.1),1,0)</f>
        <v>0</v>
      </c>
      <c r="BA113" s="148">
        <f>IF(AND('BLOC PM'!$K103&gt;synthèse!BA$14,'BLOC PM'!$K103&lt;synthèse!BA$14+0.1),1,0)</f>
        <v>0</v>
      </c>
      <c r="BB113" s="148">
        <f>IF(AND('BLOC PM'!$K103&gt;synthèse!BB$14,'BLOC PM'!$K103&lt;synthèse!BB$14+0.1),1,0)</f>
        <v>0</v>
      </c>
      <c r="BC113" s="148">
        <f>IF(AND('BLOC PM'!$K103&gt;synthèse!BC$14,'BLOC PM'!$K103&lt;synthèse!BC$14+0.1),1,0)</f>
        <v>0</v>
      </c>
      <c r="BD113" s="148">
        <f>IF(AND('BLOC PM'!$K103&gt;synthèse!BD$14,'BLOC PM'!$K103&lt;synthèse!BD$14+0.1),1,0)</f>
        <v>0</v>
      </c>
      <c r="BE113" s="148">
        <f>IF(AND('BLOC PM'!$K103&gt;synthèse!BE$14,'BLOC PM'!$K103&lt;synthèse!BE$14+0.1),1,0)</f>
        <v>0</v>
      </c>
      <c r="BF113" s="148">
        <f>IF(AND('BLOC PM'!$K103&gt;synthèse!BF$14,'BLOC PM'!$K103&lt;synthèse!BF$14+0.1),1,0)</f>
        <v>0</v>
      </c>
      <c r="BG113" s="148">
        <f>IF(AND('BLOC PM'!$K103&gt;synthèse!BG$14,'BLOC PM'!$K103&lt;synthèse!BG$14+0.1),1,0)</f>
        <v>0</v>
      </c>
      <c r="BH113" s="148">
        <f>IF(AND('BLOC PM'!$K103&gt;synthèse!BH$14,'BLOC PM'!$K103&lt;synthèse!BH$14+0.1),1,0)</f>
        <v>0</v>
      </c>
      <c r="BI113" s="148">
        <f>IF(AND('BLOC PM'!$K103&gt;synthèse!BI$14,'BLOC PM'!$K103&lt;synthèse!BI$14+0.1),1,0)</f>
        <v>0</v>
      </c>
      <c r="BJ113" s="148">
        <f>IF(AND('BLOC PM'!$K103&gt;synthèse!BJ$14,'BLOC PM'!$K103&lt;synthèse!BJ$14+0.1),1,0)</f>
        <v>0</v>
      </c>
      <c r="BK113" s="148">
        <f>IF(AND('BLOC PM'!$K103&gt;synthèse!BK$14,'BLOC PM'!$K103&lt;synthèse!BK$14+0.1),1,0)</f>
        <v>0</v>
      </c>
      <c r="BL113" s="148">
        <f>IF(AND('BLOC PM'!$K103&gt;synthèse!BL$14,'BLOC PM'!$K103&lt;synthèse!BL$14+0.1),1,0)</f>
        <v>0</v>
      </c>
      <c r="BM113" s="148">
        <f>IF(AND('BLOC PM'!$K103&gt;synthèse!BM$14,'BLOC PM'!$K103&lt;synthèse!BM$14+0.1),1,0)</f>
        <v>0</v>
      </c>
      <c r="BN113" s="148">
        <f>IF(AND('BLOC PM'!$K103&gt;synthèse!BN$14,'BLOC PM'!$K103&lt;synthèse!BN$14+0.1),1,0)</f>
        <v>0</v>
      </c>
      <c r="BO113" s="148">
        <f>IF(AND('BLOC PM'!$K103&gt;synthèse!BO$14,'BLOC PM'!$K103&lt;synthèse!BO$14+0.1),1,0)</f>
        <v>0</v>
      </c>
      <c r="BP113" s="148">
        <f>IF(AND('BLOC PM'!$K103&gt;synthèse!BP$14,'BLOC PM'!$K103&lt;synthèse!BP$14+0.1),1,0)</f>
        <v>0</v>
      </c>
      <c r="BQ113" s="148">
        <f>IF(AND('BLOC PM'!$K103&gt;synthèse!BQ$14,'BLOC PM'!$K103&lt;synthèse!BQ$14+0.1),1,0)</f>
        <v>0</v>
      </c>
      <c r="BR113" s="148">
        <f>IF(AND('BLOC PM'!$K103&gt;synthèse!BR$14,'BLOC PM'!$K103&lt;synthèse!BR$14+0.1),1,0)</f>
        <v>0</v>
      </c>
      <c r="BS113" s="148">
        <f>IF(AND('BLOC PM'!$K103&gt;synthèse!BS$14,'BLOC PM'!$K103&lt;synthèse!BS$14+0.1),1,0)</f>
        <v>0</v>
      </c>
      <c r="BT113" s="148">
        <f>IF(AND('BLOC PM'!$K103&gt;synthèse!BT$14,'BLOC PM'!$K103&lt;synthèse!BT$14+0.1),1,0)</f>
        <v>0</v>
      </c>
      <c r="BU113" s="148">
        <f>IF(AND('BLOC PM'!$K103&gt;synthèse!BU$14,'BLOC PM'!$K103&lt;synthèse!BU$14+0.1),1,0)</f>
        <v>0</v>
      </c>
      <c r="BV113" s="148">
        <f>IF(AND('BLOC PM'!$K103&gt;synthèse!BV$14,'BLOC PM'!$K103&lt;synthèse!BV$14+0.1),1,0)</f>
        <v>0</v>
      </c>
      <c r="BW113" s="148">
        <f>IF(AND('BLOC PM'!$K103&gt;synthèse!BW$14,'BLOC PM'!$K103&lt;synthèse!BW$14+0.1),1,0)</f>
        <v>0</v>
      </c>
      <c r="BX113" s="148">
        <f>IF(AND('BLOC PM'!$K103&gt;synthèse!BX$14,'BLOC PM'!$K103&lt;synthèse!BX$14+0.1),1,0)</f>
        <v>0</v>
      </c>
      <c r="BY113" s="148">
        <f>IF(AND('BLOC PM'!$K103&gt;synthèse!BY$14,'BLOC PM'!$K103&lt;synthèse!BY$14+0.1),1,0)</f>
        <v>0</v>
      </c>
      <c r="BZ113" s="148">
        <f>IF(AND('BLOC PM'!$K103&gt;synthèse!BZ$14,'BLOC PM'!$K103&lt;synthèse!BZ$14+0.1),1,0)</f>
        <v>0</v>
      </c>
      <c r="CA113" s="148">
        <f>IF(AND('BLOC PM'!$K103&gt;synthèse!CA$14,'BLOC PM'!$K103&lt;synthèse!CA$14+0.1),1,0)</f>
        <v>0</v>
      </c>
      <c r="CB113" s="148">
        <f>IF(AND('BLOC PM'!$K103&gt;synthèse!CB$14,'BLOC PM'!$K103&lt;synthèse!CB$14+0.1),1,0)</f>
        <v>0</v>
      </c>
      <c r="CC113" s="148">
        <f>IF(AND('BLOC PM'!$K103&gt;synthèse!CC$14,'BLOC PM'!$K103&lt;synthèse!CC$14+0.1),1,0)</f>
        <v>0</v>
      </c>
      <c r="CD113" s="148">
        <f>IF(AND('BLOC PM'!$K103&gt;synthèse!CD$14,'BLOC PM'!$K103&lt;synthèse!CD$14+0.1),1,0)</f>
        <v>0</v>
      </c>
      <c r="CE113" s="148">
        <f>IF(AND('BLOC PM'!$K103&gt;synthèse!CE$14,'BLOC PM'!$K103&lt;synthèse!CE$14+0.1),1,0)</f>
        <v>0</v>
      </c>
      <c r="CF113" s="148">
        <f>IF(AND('BLOC PM'!$K103&gt;synthèse!CF$14,'BLOC PM'!$K103&lt;synthèse!CF$14+0.1),1,0)</f>
        <v>0</v>
      </c>
      <c r="CG113" s="148">
        <f>IF(AND('BLOC PM'!$K103&gt;synthèse!CG$14,'BLOC PM'!$K103&lt;synthèse!CG$14+0.1),1,0)</f>
        <v>0</v>
      </c>
      <c r="CH113" s="148">
        <f>IF(AND('BLOC PM'!$K103&gt;synthèse!CH$14,'BLOC PM'!$K103&lt;synthèse!CH$14+0.1),1,0)</f>
        <v>0</v>
      </c>
      <c r="CI113" s="148">
        <f>IF(AND('BLOC PM'!$K103&gt;synthèse!CI$14,'BLOC PM'!$K103&lt;synthèse!CI$14+0.1),1,0)</f>
        <v>0</v>
      </c>
      <c r="CJ113" s="148">
        <f>IF(AND('BLOC PM'!$K103&gt;synthèse!CJ$14,'BLOC PM'!$K103&lt;synthèse!CJ$14+0.1),1,0)</f>
        <v>0</v>
      </c>
      <c r="CK113" s="148">
        <f>IF(AND('BLOC PM'!$K103&gt;synthèse!CK$14,'BLOC PM'!$K103&lt;synthèse!CK$14+0.1),1,0)</f>
        <v>0</v>
      </c>
      <c r="CM113" s="2">
        <f t="shared" si="136"/>
        <v>0</v>
      </c>
      <c r="CN113" s="2">
        <f t="shared" si="137"/>
        <v>0</v>
      </c>
      <c r="CO113" s="2">
        <f t="shared" si="138"/>
        <v>0</v>
      </c>
      <c r="CP113" s="2">
        <f t="shared" si="139"/>
        <v>0</v>
      </c>
      <c r="CQ113" s="2">
        <f t="shared" si="140"/>
        <v>0</v>
      </c>
      <c r="CR113" s="2">
        <f t="shared" si="141"/>
        <v>0</v>
      </c>
      <c r="CS113" s="2">
        <f t="shared" si="142"/>
        <v>0</v>
      </c>
      <c r="CT113" s="2">
        <f t="shared" si="143"/>
        <v>0</v>
      </c>
      <c r="CU113" s="2">
        <f t="shared" si="144"/>
        <v>0</v>
      </c>
      <c r="CV113" s="2">
        <f t="shared" si="145"/>
        <v>0</v>
      </c>
      <c r="CW113" s="2">
        <f t="shared" si="146"/>
        <v>0</v>
      </c>
      <c r="CX113" s="2">
        <f t="shared" si="147"/>
        <v>0</v>
      </c>
      <c r="CY113" s="2">
        <f t="shared" si="148"/>
        <v>0</v>
      </c>
      <c r="CZ113" s="2">
        <f t="shared" si="149"/>
        <v>0</v>
      </c>
      <c r="DA113" s="2">
        <f t="shared" si="150"/>
        <v>0</v>
      </c>
      <c r="DB113" s="2">
        <f t="shared" si="151"/>
        <v>0</v>
      </c>
      <c r="DC113" s="2">
        <f t="shared" si="152"/>
        <v>0</v>
      </c>
      <c r="DD113" s="2">
        <f t="shared" si="153"/>
        <v>0</v>
      </c>
      <c r="DE113" s="2">
        <f t="shared" si="154"/>
        <v>0</v>
      </c>
      <c r="DF113" s="2">
        <f t="shared" si="155"/>
        <v>0</v>
      </c>
      <c r="DG113" s="2">
        <f t="shared" si="156"/>
        <v>0</v>
      </c>
      <c r="DH113" s="2">
        <f t="shared" si="157"/>
        <v>0</v>
      </c>
      <c r="DI113" s="2">
        <f t="shared" si="158"/>
        <v>0</v>
      </c>
      <c r="DJ113" s="2">
        <f t="shared" si="159"/>
        <v>0</v>
      </c>
      <c r="DK113" s="2">
        <f t="shared" si="160"/>
        <v>0</v>
      </c>
      <c r="DL113" s="2">
        <f t="shared" si="161"/>
        <v>0</v>
      </c>
      <c r="DM113" s="2">
        <f t="shared" si="162"/>
        <v>0</v>
      </c>
      <c r="DN113" s="2">
        <f t="shared" si="163"/>
        <v>0</v>
      </c>
      <c r="DO113" s="2">
        <f t="shared" si="164"/>
        <v>0</v>
      </c>
      <c r="DP113" s="2">
        <f t="shared" si="165"/>
        <v>0</v>
      </c>
      <c r="DQ113" s="2">
        <f t="shared" si="166"/>
        <v>0</v>
      </c>
      <c r="DR113" s="2">
        <f t="shared" si="167"/>
        <v>0</v>
      </c>
      <c r="DS113" s="2">
        <f t="shared" si="168"/>
        <v>0</v>
      </c>
      <c r="DT113" s="2">
        <f t="shared" si="169"/>
        <v>0</v>
      </c>
      <c r="DU113" s="2">
        <f t="shared" si="170"/>
        <v>0</v>
      </c>
      <c r="DV113" s="2">
        <f t="shared" si="171"/>
        <v>0</v>
      </c>
      <c r="DW113" s="2">
        <f t="shared" si="172"/>
        <v>0</v>
      </c>
      <c r="DX113" s="2">
        <f t="shared" si="173"/>
        <v>0</v>
      </c>
      <c r="DY113" s="2">
        <f t="shared" si="174"/>
        <v>0</v>
      </c>
      <c r="DZ113" s="2">
        <f t="shared" si="175"/>
        <v>0</v>
      </c>
      <c r="EA113" s="2">
        <f t="shared" si="176"/>
        <v>0</v>
      </c>
      <c r="EB113" s="2">
        <f t="shared" si="177"/>
        <v>0</v>
      </c>
      <c r="EC113" s="2">
        <f t="shared" si="178"/>
        <v>0</v>
      </c>
      <c r="ED113" s="2">
        <f t="shared" si="179"/>
        <v>0</v>
      </c>
      <c r="EE113" s="2">
        <f t="shared" si="180"/>
        <v>0</v>
      </c>
      <c r="EF113" s="2">
        <f t="shared" si="181"/>
        <v>0</v>
      </c>
      <c r="EG113" s="2">
        <f t="shared" si="182"/>
        <v>0</v>
      </c>
      <c r="EH113" s="2">
        <f t="shared" si="122"/>
        <v>0</v>
      </c>
      <c r="EI113" s="2">
        <f t="shared" si="134"/>
        <v>0</v>
      </c>
      <c r="EJ113" s="2">
        <f t="shared" si="134"/>
        <v>0</v>
      </c>
      <c r="EK113" s="2">
        <f t="shared" si="134"/>
        <v>0</v>
      </c>
      <c r="EL113" s="2">
        <f t="shared" si="134"/>
        <v>0</v>
      </c>
      <c r="EM113" s="2">
        <f t="shared" si="134"/>
        <v>0</v>
      </c>
      <c r="EN113" s="2">
        <f t="shared" si="134"/>
        <v>0</v>
      </c>
      <c r="EO113" s="2">
        <f t="shared" si="134"/>
        <v>0</v>
      </c>
      <c r="EP113" s="2">
        <f t="shared" si="134"/>
        <v>0</v>
      </c>
    </row>
    <row r="114" spans="1:146" ht="14.25" x14ac:dyDescent="0.2">
      <c r="A114" s="7"/>
      <c r="B114" s="7"/>
      <c r="C114" s="7"/>
      <c r="D114" s="7"/>
      <c r="E114" s="7"/>
      <c r="F114" s="7"/>
      <c r="L114" s="66"/>
      <c r="M114" s="9" t="str">
        <f>IF('BLOC PM'!A104&lt;&gt;"",'BLOC PM'!A104,"")</f>
        <v/>
      </c>
      <c r="N114" s="9">
        <f>IF(AND('BLOC PM'!A104&lt;&gt;"",'BLOC PM'!N104&lt;&gt;"*Non mis en vente"),1,0)</f>
        <v>0</v>
      </c>
      <c r="O114" s="9">
        <f>IF(OR('BLOC PM'!E104="CR",'BLOC PM'!E104="CE"),1,0)</f>
        <v>0</v>
      </c>
      <c r="P114" s="9">
        <f>IF(AND('BLOC PM'!N104&lt;&gt;"*RETIRE",'BLOC PM'!N104&lt;&gt;"*PAS D'OFFRE",'BLOC PM'!N104&lt;&gt;""),1,0)</f>
        <v>0</v>
      </c>
      <c r="Q114" s="10">
        <f>'BLOC PM'!I104</f>
        <v>0</v>
      </c>
      <c r="R114" s="10">
        <f t="shared" si="184"/>
        <v>0</v>
      </c>
      <c r="S114" s="10">
        <f>'BLOC PM'!L104</f>
        <v>0</v>
      </c>
      <c r="T114" s="10">
        <f t="shared" si="185"/>
        <v>0</v>
      </c>
      <c r="U114" s="10">
        <f>'BLOC PM'!O104</f>
        <v>0</v>
      </c>
      <c r="V114" s="10">
        <f t="shared" si="186"/>
        <v>0</v>
      </c>
      <c r="W114" s="10">
        <f>'BLOC PM'!B104</f>
        <v>0</v>
      </c>
      <c r="X114" s="7"/>
      <c r="Y114" s="2">
        <f>+'UP PM'!A105</f>
        <v>0</v>
      </c>
      <c r="Z114" s="2">
        <f>IF(AND('UP PM'!A105&lt;&gt;"",'UP PM'!N105&lt;&gt;"*Non mis en vente"),1,0)</f>
        <v>0</v>
      </c>
      <c r="AA114" s="2">
        <f>IF(AND('UP PM'!N105&lt;&gt;"*RETIRE",'UP PM'!N105&lt;&gt;"*PAS D'OFFRE",'UP PM'!N105&lt;&gt;""),1,0)</f>
        <v>0</v>
      </c>
      <c r="AB114" s="10">
        <f>+'UP PM'!G105</f>
        <v>0</v>
      </c>
      <c r="AC114" s="2">
        <f t="shared" si="183"/>
        <v>0</v>
      </c>
      <c r="AD114" s="2">
        <f>'UP PM'!B105</f>
        <v>0</v>
      </c>
      <c r="AE114" s="7"/>
      <c r="AF114" s="154"/>
      <c r="AG114" s="9" t="str">
        <f>IF('BLOC PM'!A104&lt;&gt;"",'BLOC PM'!A104,"")</f>
        <v/>
      </c>
      <c r="AH114" s="148">
        <f>IF(AND('BLOC PM'!$K104&gt;synthèse!AH$14,'BLOC PM'!$K104&lt;synthèse!AH$14+0.1),1,0)</f>
        <v>0</v>
      </c>
      <c r="AI114" s="148">
        <f>IF(AND('BLOC PM'!$K104&gt;synthèse!AI$14,'BLOC PM'!$K104&lt;synthèse!AI$14+0.1),1,0)</f>
        <v>0</v>
      </c>
      <c r="AJ114" s="148">
        <f>IF(AND('BLOC PM'!$K104&gt;synthèse!AJ$14,'BLOC PM'!$K104&lt;synthèse!AJ$14+0.1),1,0)</f>
        <v>0</v>
      </c>
      <c r="AK114" s="148">
        <f>IF(AND('BLOC PM'!$K104&gt;synthèse!AK$14,'BLOC PM'!$K104&lt;synthèse!AK$14+0.1),1,0)</f>
        <v>0</v>
      </c>
      <c r="AL114" s="148">
        <f>IF(AND('BLOC PM'!$K104&gt;synthèse!AL$14,'BLOC PM'!$K104&lt;synthèse!AL$14+0.1),1,0)</f>
        <v>0</v>
      </c>
      <c r="AM114" s="148">
        <f>IF(AND('BLOC PM'!$K104&gt;synthèse!AM$14,'BLOC PM'!$K104&lt;synthèse!AM$14+0.1),1,0)</f>
        <v>0</v>
      </c>
      <c r="AN114" s="148">
        <f>IF(AND('BLOC PM'!$K104&gt;synthèse!AN$14,'BLOC PM'!$K104&lt;synthèse!AN$14+0.1),1,0)</f>
        <v>0</v>
      </c>
      <c r="AO114" s="148">
        <f>IF(AND('BLOC PM'!$K104&gt;synthèse!AO$14,'BLOC PM'!$K104&lt;synthèse!AO$14+0.1),1,0)</f>
        <v>0</v>
      </c>
      <c r="AP114" s="148">
        <f>IF(AND('BLOC PM'!$K104&gt;synthèse!AP$14,'BLOC PM'!$K104&lt;synthèse!AP$14+0.1),1,0)</f>
        <v>0</v>
      </c>
      <c r="AQ114" s="148">
        <f>IF(AND('BLOC PM'!$K104&gt;synthèse!AQ$14,'BLOC PM'!$K104&lt;synthèse!AQ$14+0.1),1,0)</f>
        <v>0</v>
      </c>
      <c r="AR114" s="148">
        <f>IF(AND('BLOC PM'!$K104&gt;synthèse!AR$14,'BLOC PM'!$K104&lt;synthèse!AR$14+0.1),1,0)</f>
        <v>0</v>
      </c>
      <c r="AS114" s="148">
        <f>IF(AND('BLOC PM'!$K104&gt;synthèse!AS$14,'BLOC PM'!$K104&lt;synthèse!AS$14+0.1),1,0)</f>
        <v>0</v>
      </c>
      <c r="AT114" s="148">
        <f>IF(AND('BLOC PM'!$K104&gt;synthèse!AT$14,'BLOC PM'!$K104&lt;synthèse!AT$14+0.1),1,0)</f>
        <v>0</v>
      </c>
      <c r="AU114" s="148">
        <f>IF(AND('BLOC PM'!$K104&gt;synthèse!AU$14,'BLOC PM'!$K104&lt;synthèse!AU$14+0.1),1,0)</f>
        <v>0</v>
      </c>
      <c r="AV114" s="148">
        <f>IF(AND('BLOC PM'!$K104&gt;synthèse!AV$14,'BLOC PM'!$K104&lt;synthèse!AV$14+0.1),1,0)</f>
        <v>0</v>
      </c>
      <c r="AW114" s="148">
        <f>IF(AND('BLOC PM'!$K104&gt;synthèse!AW$14,'BLOC PM'!$K104&lt;synthèse!AW$14+0.1),1,0)</f>
        <v>0</v>
      </c>
      <c r="AX114" s="148">
        <f>IF(AND('BLOC PM'!$K104&gt;synthèse!AX$14,'BLOC PM'!$K104&lt;synthèse!AX$14+0.1),1,0)</f>
        <v>0</v>
      </c>
      <c r="AY114" s="148">
        <f>IF(AND('BLOC PM'!$K104&gt;synthèse!AY$14,'BLOC PM'!$K104&lt;synthèse!AY$14+0.1),1,0)</f>
        <v>0</v>
      </c>
      <c r="AZ114" s="148">
        <f>IF(AND('BLOC PM'!$K104&gt;synthèse!AZ$14,'BLOC PM'!$K104&lt;synthèse!AZ$14+0.1),1,0)</f>
        <v>0</v>
      </c>
      <c r="BA114" s="148">
        <f>IF(AND('BLOC PM'!$K104&gt;synthèse!BA$14,'BLOC PM'!$K104&lt;synthèse!BA$14+0.1),1,0)</f>
        <v>0</v>
      </c>
      <c r="BB114" s="148">
        <f>IF(AND('BLOC PM'!$K104&gt;synthèse!BB$14,'BLOC PM'!$K104&lt;synthèse!BB$14+0.1),1,0)</f>
        <v>0</v>
      </c>
      <c r="BC114" s="148">
        <f>IF(AND('BLOC PM'!$K104&gt;synthèse!BC$14,'BLOC PM'!$K104&lt;synthèse!BC$14+0.1),1,0)</f>
        <v>0</v>
      </c>
      <c r="BD114" s="148">
        <f>IF(AND('BLOC PM'!$K104&gt;synthèse!BD$14,'BLOC PM'!$K104&lt;synthèse!BD$14+0.1),1,0)</f>
        <v>0</v>
      </c>
      <c r="BE114" s="148">
        <f>IF(AND('BLOC PM'!$K104&gt;synthèse!BE$14,'BLOC PM'!$K104&lt;synthèse!BE$14+0.1),1,0)</f>
        <v>0</v>
      </c>
      <c r="BF114" s="148">
        <f>IF(AND('BLOC PM'!$K104&gt;synthèse!BF$14,'BLOC PM'!$K104&lt;synthèse!BF$14+0.1),1,0)</f>
        <v>0</v>
      </c>
      <c r="BG114" s="148">
        <f>IF(AND('BLOC PM'!$K104&gt;synthèse!BG$14,'BLOC PM'!$K104&lt;synthèse!BG$14+0.1),1,0)</f>
        <v>0</v>
      </c>
      <c r="BH114" s="148">
        <f>IF(AND('BLOC PM'!$K104&gt;synthèse!BH$14,'BLOC PM'!$K104&lt;synthèse!BH$14+0.1),1,0)</f>
        <v>0</v>
      </c>
      <c r="BI114" s="148">
        <f>IF(AND('BLOC PM'!$K104&gt;synthèse!BI$14,'BLOC PM'!$K104&lt;synthèse!BI$14+0.1),1,0)</f>
        <v>0</v>
      </c>
      <c r="BJ114" s="148">
        <f>IF(AND('BLOC PM'!$K104&gt;synthèse!BJ$14,'BLOC PM'!$K104&lt;synthèse!BJ$14+0.1),1,0)</f>
        <v>0</v>
      </c>
      <c r="BK114" s="148">
        <f>IF(AND('BLOC PM'!$K104&gt;synthèse!BK$14,'BLOC PM'!$K104&lt;synthèse!BK$14+0.1),1,0)</f>
        <v>0</v>
      </c>
      <c r="BL114" s="148">
        <f>IF(AND('BLOC PM'!$K104&gt;synthèse!BL$14,'BLOC PM'!$K104&lt;synthèse!BL$14+0.1),1,0)</f>
        <v>0</v>
      </c>
      <c r="BM114" s="148">
        <f>IF(AND('BLOC PM'!$K104&gt;synthèse!BM$14,'BLOC PM'!$K104&lt;synthèse!BM$14+0.1),1,0)</f>
        <v>0</v>
      </c>
      <c r="BN114" s="148">
        <f>IF(AND('BLOC PM'!$K104&gt;synthèse!BN$14,'BLOC PM'!$K104&lt;synthèse!BN$14+0.1),1,0)</f>
        <v>0</v>
      </c>
      <c r="BO114" s="148">
        <f>IF(AND('BLOC PM'!$K104&gt;synthèse!BO$14,'BLOC PM'!$K104&lt;synthèse!BO$14+0.1),1,0)</f>
        <v>0</v>
      </c>
      <c r="BP114" s="148">
        <f>IF(AND('BLOC PM'!$K104&gt;synthèse!BP$14,'BLOC PM'!$K104&lt;synthèse!BP$14+0.1),1,0)</f>
        <v>0</v>
      </c>
      <c r="BQ114" s="148">
        <f>IF(AND('BLOC PM'!$K104&gt;synthèse!BQ$14,'BLOC PM'!$K104&lt;synthèse!BQ$14+0.1),1,0)</f>
        <v>0</v>
      </c>
      <c r="BR114" s="148">
        <f>IF(AND('BLOC PM'!$K104&gt;synthèse!BR$14,'BLOC PM'!$K104&lt;synthèse!BR$14+0.1),1,0)</f>
        <v>0</v>
      </c>
      <c r="BS114" s="148">
        <f>IF(AND('BLOC PM'!$K104&gt;synthèse!BS$14,'BLOC PM'!$K104&lt;synthèse!BS$14+0.1),1,0)</f>
        <v>0</v>
      </c>
      <c r="BT114" s="148">
        <f>IF(AND('BLOC PM'!$K104&gt;synthèse!BT$14,'BLOC PM'!$K104&lt;synthèse!BT$14+0.1),1,0)</f>
        <v>0</v>
      </c>
      <c r="BU114" s="148">
        <f>IF(AND('BLOC PM'!$K104&gt;synthèse!BU$14,'BLOC PM'!$K104&lt;synthèse!BU$14+0.1),1,0)</f>
        <v>0</v>
      </c>
      <c r="BV114" s="148">
        <f>IF(AND('BLOC PM'!$K104&gt;synthèse!BV$14,'BLOC PM'!$K104&lt;synthèse!BV$14+0.1),1,0)</f>
        <v>0</v>
      </c>
      <c r="BW114" s="148">
        <f>IF(AND('BLOC PM'!$K104&gt;synthèse!BW$14,'BLOC PM'!$K104&lt;synthèse!BW$14+0.1),1,0)</f>
        <v>0</v>
      </c>
      <c r="BX114" s="148">
        <f>IF(AND('BLOC PM'!$K104&gt;synthèse!BX$14,'BLOC PM'!$K104&lt;synthèse!BX$14+0.1),1,0)</f>
        <v>0</v>
      </c>
      <c r="BY114" s="148">
        <f>IF(AND('BLOC PM'!$K104&gt;synthèse!BY$14,'BLOC PM'!$K104&lt;synthèse!BY$14+0.1),1,0)</f>
        <v>0</v>
      </c>
      <c r="BZ114" s="148">
        <f>IF(AND('BLOC PM'!$K104&gt;synthèse!BZ$14,'BLOC PM'!$K104&lt;synthèse!BZ$14+0.1),1,0)</f>
        <v>0</v>
      </c>
      <c r="CA114" s="148">
        <f>IF(AND('BLOC PM'!$K104&gt;synthèse!CA$14,'BLOC PM'!$K104&lt;synthèse!CA$14+0.1),1,0)</f>
        <v>0</v>
      </c>
      <c r="CB114" s="148">
        <f>IF(AND('BLOC PM'!$K104&gt;synthèse!CB$14,'BLOC PM'!$K104&lt;synthèse!CB$14+0.1),1,0)</f>
        <v>0</v>
      </c>
      <c r="CC114" s="148">
        <f>IF(AND('BLOC PM'!$K104&gt;synthèse!CC$14,'BLOC PM'!$K104&lt;synthèse!CC$14+0.1),1,0)</f>
        <v>0</v>
      </c>
      <c r="CD114" s="148">
        <f>IF(AND('BLOC PM'!$K104&gt;synthèse!CD$14,'BLOC PM'!$K104&lt;synthèse!CD$14+0.1),1,0)</f>
        <v>0</v>
      </c>
      <c r="CE114" s="148">
        <f>IF(AND('BLOC PM'!$K104&gt;synthèse!CE$14,'BLOC PM'!$K104&lt;synthèse!CE$14+0.1),1,0)</f>
        <v>0</v>
      </c>
      <c r="CF114" s="148">
        <f>IF(AND('BLOC PM'!$K104&gt;synthèse!CF$14,'BLOC PM'!$K104&lt;synthèse!CF$14+0.1),1,0)</f>
        <v>0</v>
      </c>
      <c r="CG114" s="148">
        <f>IF(AND('BLOC PM'!$K104&gt;synthèse!CG$14,'BLOC PM'!$K104&lt;synthèse!CG$14+0.1),1,0)</f>
        <v>0</v>
      </c>
      <c r="CH114" s="148">
        <f>IF(AND('BLOC PM'!$K104&gt;synthèse!CH$14,'BLOC PM'!$K104&lt;synthèse!CH$14+0.1),1,0)</f>
        <v>0</v>
      </c>
      <c r="CI114" s="148">
        <f>IF(AND('BLOC PM'!$K104&gt;synthèse!CI$14,'BLOC PM'!$K104&lt;synthèse!CI$14+0.1),1,0)</f>
        <v>0</v>
      </c>
      <c r="CJ114" s="148">
        <f>IF(AND('BLOC PM'!$K104&gt;synthèse!CJ$14,'BLOC PM'!$K104&lt;synthèse!CJ$14+0.1),1,0)</f>
        <v>0</v>
      </c>
      <c r="CK114" s="148">
        <f>IF(AND('BLOC PM'!$K104&gt;synthèse!CK$14,'BLOC PM'!$K104&lt;synthèse!CK$14+0.1),1,0)</f>
        <v>0</v>
      </c>
      <c r="CM114" s="2">
        <f t="shared" si="136"/>
        <v>0</v>
      </c>
      <c r="CN114" s="2">
        <f t="shared" si="137"/>
        <v>0</v>
      </c>
      <c r="CO114" s="2">
        <f t="shared" si="138"/>
        <v>0</v>
      </c>
      <c r="CP114" s="2">
        <f t="shared" si="139"/>
        <v>0</v>
      </c>
      <c r="CQ114" s="2">
        <f t="shared" si="140"/>
        <v>0</v>
      </c>
      <c r="CR114" s="2">
        <f t="shared" si="141"/>
        <v>0</v>
      </c>
      <c r="CS114" s="2">
        <f t="shared" si="142"/>
        <v>0</v>
      </c>
      <c r="CT114" s="2">
        <f t="shared" si="143"/>
        <v>0</v>
      </c>
      <c r="CU114" s="2">
        <f t="shared" si="144"/>
        <v>0</v>
      </c>
      <c r="CV114" s="2">
        <f t="shared" si="145"/>
        <v>0</v>
      </c>
      <c r="CW114" s="2">
        <f t="shared" si="146"/>
        <v>0</v>
      </c>
      <c r="CX114" s="2">
        <f t="shared" si="147"/>
        <v>0</v>
      </c>
      <c r="CY114" s="2">
        <f t="shared" si="148"/>
        <v>0</v>
      </c>
      <c r="CZ114" s="2">
        <f t="shared" si="149"/>
        <v>0</v>
      </c>
      <c r="DA114" s="2">
        <f t="shared" si="150"/>
        <v>0</v>
      </c>
      <c r="DB114" s="2">
        <f t="shared" si="151"/>
        <v>0</v>
      </c>
      <c r="DC114" s="2">
        <f t="shared" si="152"/>
        <v>0</v>
      </c>
      <c r="DD114" s="2">
        <f t="shared" si="153"/>
        <v>0</v>
      </c>
      <c r="DE114" s="2">
        <f t="shared" si="154"/>
        <v>0</v>
      </c>
      <c r="DF114" s="2">
        <f t="shared" si="155"/>
        <v>0</v>
      </c>
      <c r="DG114" s="2">
        <f t="shared" si="156"/>
        <v>0</v>
      </c>
      <c r="DH114" s="2">
        <f t="shared" si="157"/>
        <v>0</v>
      </c>
      <c r="DI114" s="2">
        <f t="shared" si="158"/>
        <v>0</v>
      </c>
      <c r="DJ114" s="2">
        <f t="shared" si="159"/>
        <v>0</v>
      </c>
      <c r="DK114" s="2">
        <f t="shared" si="160"/>
        <v>0</v>
      </c>
      <c r="DL114" s="2">
        <f t="shared" si="161"/>
        <v>0</v>
      </c>
      <c r="DM114" s="2">
        <f t="shared" si="162"/>
        <v>0</v>
      </c>
      <c r="DN114" s="2">
        <f t="shared" si="163"/>
        <v>0</v>
      </c>
      <c r="DO114" s="2">
        <f t="shared" si="164"/>
        <v>0</v>
      </c>
      <c r="DP114" s="2">
        <f t="shared" si="165"/>
        <v>0</v>
      </c>
      <c r="DQ114" s="2">
        <f t="shared" si="166"/>
        <v>0</v>
      </c>
      <c r="DR114" s="2">
        <f t="shared" si="167"/>
        <v>0</v>
      </c>
      <c r="DS114" s="2">
        <f t="shared" si="168"/>
        <v>0</v>
      </c>
      <c r="DT114" s="2">
        <f t="shared" si="169"/>
        <v>0</v>
      </c>
      <c r="DU114" s="2">
        <f t="shared" si="170"/>
        <v>0</v>
      </c>
      <c r="DV114" s="2">
        <f t="shared" si="171"/>
        <v>0</v>
      </c>
      <c r="DW114" s="2">
        <f t="shared" si="172"/>
        <v>0</v>
      </c>
      <c r="DX114" s="2">
        <f t="shared" si="173"/>
        <v>0</v>
      </c>
      <c r="DY114" s="2">
        <f t="shared" si="174"/>
        <v>0</v>
      </c>
      <c r="DZ114" s="2">
        <f t="shared" si="175"/>
        <v>0</v>
      </c>
      <c r="EA114" s="2">
        <f t="shared" si="176"/>
        <v>0</v>
      </c>
      <c r="EB114" s="2">
        <f t="shared" si="177"/>
        <v>0</v>
      </c>
      <c r="EC114" s="2">
        <f t="shared" si="178"/>
        <v>0</v>
      </c>
      <c r="ED114" s="2">
        <f t="shared" si="179"/>
        <v>0</v>
      </c>
      <c r="EE114" s="2">
        <f t="shared" si="180"/>
        <v>0</v>
      </c>
      <c r="EF114" s="2">
        <f t="shared" si="181"/>
        <v>0</v>
      </c>
      <c r="EG114" s="2">
        <f t="shared" si="182"/>
        <v>0</v>
      </c>
      <c r="EH114" s="2">
        <f t="shared" si="122"/>
        <v>0</v>
      </c>
      <c r="EI114" s="2">
        <f t="shared" si="134"/>
        <v>0</v>
      </c>
      <c r="EJ114" s="2">
        <f t="shared" si="134"/>
        <v>0</v>
      </c>
      <c r="EK114" s="2">
        <f t="shared" si="134"/>
        <v>0</v>
      </c>
      <c r="EL114" s="2">
        <f t="shared" si="134"/>
        <v>0</v>
      </c>
      <c r="EM114" s="2">
        <f t="shared" si="134"/>
        <v>0</v>
      </c>
      <c r="EN114" s="2">
        <f t="shared" si="134"/>
        <v>0</v>
      </c>
      <c r="EO114" s="2">
        <f t="shared" si="134"/>
        <v>0</v>
      </c>
      <c r="EP114" s="2">
        <f t="shared" si="134"/>
        <v>0</v>
      </c>
    </row>
    <row r="115" spans="1:146" ht="14.25" x14ac:dyDescent="0.2">
      <c r="A115" s="7"/>
      <c r="B115" s="7"/>
      <c r="C115" s="146"/>
      <c r="D115" s="7"/>
      <c r="E115" s="7"/>
      <c r="F115" s="7"/>
      <c r="L115" s="66"/>
      <c r="M115" s="9" t="str">
        <f>IF('BLOC PM'!A105&lt;&gt;"",'BLOC PM'!A105,"")</f>
        <v/>
      </c>
      <c r="N115" s="9">
        <f>IF(AND('BLOC PM'!A105&lt;&gt;"",'BLOC PM'!N105&lt;&gt;"*Non mis en vente"),1,0)</f>
        <v>0</v>
      </c>
      <c r="O115" s="9">
        <f>IF(OR('BLOC PM'!E105="CR",'BLOC PM'!E105="CE"),1,0)</f>
        <v>0</v>
      </c>
      <c r="P115" s="9">
        <f>IF(AND('BLOC PM'!N105&lt;&gt;"*RETIRE",'BLOC PM'!N105&lt;&gt;"*PAS D'OFFRE",'BLOC PM'!N105&lt;&gt;""),1,0)</f>
        <v>0</v>
      </c>
      <c r="Q115" s="10">
        <f>'BLOC PM'!I105</f>
        <v>0</v>
      </c>
      <c r="R115" s="10">
        <f t="shared" si="184"/>
        <v>0</v>
      </c>
      <c r="S115" s="10">
        <f>'BLOC PM'!L105</f>
        <v>0</v>
      </c>
      <c r="T115" s="10">
        <f t="shared" si="185"/>
        <v>0</v>
      </c>
      <c r="U115" s="10">
        <f>'BLOC PM'!O105</f>
        <v>0</v>
      </c>
      <c r="V115" s="10">
        <f t="shared" si="186"/>
        <v>0</v>
      </c>
      <c r="W115" s="10">
        <f>'BLOC PM'!B105</f>
        <v>0</v>
      </c>
      <c r="X115" s="7"/>
      <c r="Y115" s="2">
        <f>+'UP PM'!A106</f>
        <v>0</v>
      </c>
      <c r="Z115" s="2">
        <f>IF(AND('UP PM'!A106&lt;&gt;"",'UP PM'!N106&lt;&gt;"*Non mis en vente"),1,0)</f>
        <v>0</v>
      </c>
      <c r="AA115" s="2">
        <f>IF(AND('UP PM'!N106&lt;&gt;"*RETIRE",'UP PM'!N106&lt;&gt;"*PAS D'OFFRE",'UP PM'!N106&lt;&gt;""),1,0)</f>
        <v>0</v>
      </c>
      <c r="AB115" s="10">
        <f>+'UP PM'!G106</f>
        <v>0</v>
      </c>
      <c r="AC115" s="2">
        <f t="shared" si="183"/>
        <v>0</v>
      </c>
      <c r="AD115" s="2">
        <f>'UP PM'!B106</f>
        <v>0</v>
      </c>
      <c r="AE115" s="7"/>
      <c r="AF115" s="154"/>
      <c r="AG115" s="9" t="str">
        <f>IF('BLOC PM'!A105&lt;&gt;"",'BLOC PM'!A105,"")</f>
        <v/>
      </c>
      <c r="AH115" s="148">
        <f>IF(AND('BLOC PM'!$K105&gt;synthèse!AH$14,'BLOC PM'!$K105&lt;synthèse!AH$14+0.1),1,0)</f>
        <v>0</v>
      </c>
      <c r="AI115" s="148">
        <f>IF(AND('BLOC PM'!$K105&gt;synthèse!AI$14,'BLOC PM'!$K105&lt;synthèse!AI$14+0.1),1,0)</f>
        <v>0</v>
      </c>
      <c r="AJ115" s="148">
        <f>IF(AND('BLOC PM'!$K105&gt;synthèse!AJ$14,'BLOC PM'!$K105&lt;synthèse!AJ$14+0.1),1,0)</f>
        <v>0</v>
      </c>
      <c r="AK115" s="148">
        <f>IF(AND('BLOC PM'!$K105&gt;synthèse!AK$14,'BLOC PM'!$K105&lt;synthèse!AK$14+0.1),1,0)</f>
        <v>0</v>
      </c>
      <c r="AL115" s="148">
        <f>IF(AND('BLOC PM'!$K105&gt;synthèse!AL$14,'BLOC PM'!$K105&lt;synthèse!AL$14+0.1),1,0)</f>
        <v>0</v>
      </c>
      <c r="AM115" s="148">
        <f>IF(AND('BLOC PM'!$K105&gt;synthèse!AM$14,'BLOC PM'!$K105&lt;synthèse!AM$14+0.1),1,0)</f>
        <v>0</v>
      </c>
      <c r="AN115" s="148">
        <f>IF(AND('BLOC PM'!$K105&gt;synthèse!AN$14,'BLOC PM'!$K105&lt;synthèse!AN$14+0.1),1,0)</f>
        <v>0</v>
      </c>
      <c r="AO115" s="148">
        <f>IF(AND('BLOC PM'!$K105&gt;synthèse!AO$14,'BLOC PM'!$K105&lt;synthèse!AO$14+0.1),1,0)</f>
        <v>0</v>
      </c>
      <c r="AP115" s="148">
        <f>IF(AND('BLOC PM'!$K105&gt;synthèse!AP$14,'BLOC PM'!$K105&lt;synthèse!AP$14+0.1),1,0)</f>
        <v>0</v>
      </c>
      <c r="AQ115" s="148">
        <f>IF(AND('BLOC PM'!$K105&gt;synthèse!AQ$14,'BLOC PM'!$K105&lt;synthèse!AQ$14+0.1),1,0)</f>
        <v>0</v>
      </c>
      <c r="AR115" s="148">
        <f>IF(AND('BLOC PM'!$K105&gt;synthèse!AR$14,'BLOC PM'!$K105&lt;synthèse!AR$14+0.1),1,0)</f>
        <v>0</v>
      </c>
      <c r="AS115" s="148">
        <f>IF(AND('BLOC PM'!$K105&gt;synthèse!AS$14,'BLOC PM'!$K105&lt;synthèse!AS$14+0.1),1,0)</f>
        <v>0</v>
      </c>
      <c r="AT115" s="148">
        <f>IF(AND('BLOC PM'!$K105&gt;synthèse!AT$14,'BLOC PM'!$K105&lt;synthèse!AT$14+0.1),1,0)</f>
        <v>0</v>
      </c>
      <c r="AU115" s="148">
        <f>IF(AND('BLOC PM'!$K105&gt;synthèse!AU$14,'BLOC PM'!$K105&lt;synthèse!AU$14+0.1),1,0)</f>
        <v>0</v>
      </c>
      <c r="AV115" s="148">
        <f>IF(AND('BLOC PM'!$K105&gt;synthèse!AV$14,'BLOC PM'!$K105&lt;synthèse!AV$14+0.1),1,0)</f>
        <v>0</v>
      </c>
      <c r="AW115" s="148">
        <f>IF(AND('BLOC PM'!$K105&gt;synthèse!AW$14,'BLOC PM'!$K105&lt;synthèse!AW$14+0.1),1,0)</f>
        <v>0</v>
      </c>
      <c r="AX115" s="148">
        <f>IF(AND('BLOC PM'!$K105&gt;synthèse!AX$14,'BLOC PM'!$K105&lt;synthèse!AX$14+0.1),1,0)</f>
        <v>0</v>
      </c>
      <c r="AY115" s="148">
        <f>IF(AND('BLOC PM'!$K105&gt;synthèse!AY$14,'BLOC PM'!$K105&lt;synthèse!AY$14+0.1),1,0)</f>
        <v>0</v>
      </c>
      <c r="AZ115" s="148">
        <f>IF(AND('BLOC PM'!$K105&gt;synthèse!AZ$14,'BLOC PM'!$K105&lt;synthèse!AZ$14+0.1),1,0)</f>
        <v>0</v>
      </c>
      <c r="BA115" s="148">
        <f>IF(AND('BLOC PM'!$K105&gt;synthèse!BA$14,'BLOC PM'!$K105&lt;synthèse!BA$14+0.1),1,0)</f>
        <v>0</v>
      </c>
      <c r="BB115" s="148">
        <f>IF(AND('BLOC PM'!$K105&gt;synthèse!BB$14,'BLOC PM'!$K105&lt;synthèse!BB$14+0.1),1,0)</f>
        <v>0</v>
      </c>
      <c r="BC115" s="148">
        <f>IF(AND('BLOC PM'!$K105&gt;synthèse!BC$14,'BLOC PM'!$K105&lt;synthèse!BC$14+0.1),1,0)</f>
        <v>0</v>
      </c>
      <c r="BD115" s="148">
        <f>IF(AND('BLOC PM'!$K105&gt;synthèse!BD$14,'BLOC PM'!$K105&lt;synthèse!BD$14+0.1),1,0)</f>
        <v>0</v>
      </c>
      <c r="BE115" s="148">
        <f>IF(AND('BLOC PM'!$K105&gt;synthèse!BE$14,'BLOC PM'!$K105&lt;synthèse!BE$14+0.1),1,0)</f>
        <v>0</v>
      </c>
      <c r="BF115" s="148">
        <f>IF(AND('BLOC PM'!$K105&gt;synthèse!BF$14,'BLOC PM'!$K105&lt;synthèse!BF$14+0.1),1,0)</f>
        <v>0</v>
      </c>
      <c r="BG115" s="148">
        <f>IF(AND('BLOC PM'!$K105&gt;synthèse!BG$14,'BLOC PM'!$K105&lt;synthèse!BG$14+0.1),1,0)</f>
        <v>0</v>
      </c>
      <c r="BH115" s="148">
        <f>IF(AND('BLOC PM'!$K105&gt;synthèse!BH$14,'BLOC PM'!$K105&lt;synthèse!BH$14+0.1),1,0)</f>
        <v>0</v>
      </c>
      <c r="BI115" s="148">
        <f>IF(AND('BLOC PM'!$K105&gt;synthèse!BI$14,'BLOC PM'!$K105&lt;synthèse!BI$14+0.1),1,0)</f>
        <v>0</v>
      </c>
      <c r="BJ115" s="148">
        <f>IF(AND('BLOC PM'!$K105&gt;synthèse!BJ$14,'BLOC PM'!$K105&lt;synthèse!BJ$14+0.1),1,0)</f>
        <v>0</v>
      </c>
      <c r="BK115" s="148">
        <f>IF(AND('BLOC PM'!$K105&gt;synthèse!BK$14,'BLOC PM'!$K105&lt;synthèse!BK$14+0.1),1,0)</f>
        <v>0</v>
      </c>
      <c r="BL115" s="148">
        <f>IF(AND('BLOC PM'!$K105&gt;synthèse!BL$14,'BLOC PM'!$K105&lt;synthèse!BL$14+0.1),1,0)</f>
        <v>0</v>
      </c>
      <c r="BM115" s="148">
        <f>IF(AND('BLOC PM'!$K105&gt;synthèse!BM$14,'BLOC PM'!$K105&lt;synthèse!BM$14+0.1),1,0)</f>
        <v>0</v>
      </c>
      <c r="BN115" s="148">
        <f>IF(AND('BLOC PM'!$K105&gt;synthèse!BN$14,'BLOC PM'!$K105&lt;synthèse!BN$14+0.1),1,0)</f>
        <v>0</v>
      </c>
      <c r="BO115" s="148">
        <f>IF(AND('BLOC PM'!$K105&gt;synthèse!BO$14,'BLOC PM'!$K105&lt;synthèse!BO$14+0.1),1,0)</f>
        <v>0</v>
      </c>
      <c r="BP115" s="148">
        <f>IF(AND('BLOC PM'!$K105&gt;synthèse!BP$14,'BLOC PM'!$K105&lt;synthèse!BP$14+0.1),1,0)</f>
        <v>0</v>
      </c>
      <c r="BQ115" s="148">
        <f>IF(AND('BLOC PM'!$K105&gt;synthèse!BQ$14,'BLOC PM'!$K105&lt;synthèse!BQ$14+0.1),1,0)</f>
        <v>0</v>
      </c>
      <c r="BR115" s="148">
        <f>IF(AND('BLOC PM'!$K105&gt;synthèse!BR$14,'BLOC PM'!$K105&lt;synthèse!BR$14+0.1),1,0)</f>
        <v>0</v>
      </c>
      <c r="BS115" s="148">
        <f>IF(AND('BLOC PM'!$K105&gt;synthèse!BS$14,'BLOC PM'!$K105&lt;synthèse!BS$14+0.1),1,0)</f>
        <v>0</v>
      </c>
      <c r="BT115" s="148">
        <f>IF(AND('BLOC PM'!$K105&gt;synthèse!BT$14,'BLOC PM'!$K105&lt;synthèse!BT$14+0.1),1,0)</f>
        <v>0</v>
      </c>
      <c r="BU115" s="148">
        <f>IF(AND('BLOC PM'!$K105&gt;synthèse!BU$14,'BLOC PM'!$K105&lt;synthèse!BU$14+0.1),1,0)</f>
        <v>0</v>
      </c>
      <c r="BV115" s="148">
        <f>IF(AND('BLOC PM'!$K105&gt;synthèse!BV$14,'BLOC PM'!$K105&lt;synthèse!BV$14+0.1),1,0)</f>
        <v>0</v>
      </c>
      <c r="BW115" s="148">
        <f>IF(AND('BLOC PM'!$K105&gt;synthèse!BW$14,'BLOC PM'!$K105&lt;synthèse!BW$14+0.1),1,0)</f>
        <v>0</v>
      </c>
      <c r="BX115" s="148">
        <f>IF(AND('BLOC PM'!$K105&gt;synthèse!BX$14,'BLOC PM'!$K105&lt;synthèse!BX$14+0.1),1,0)</f>
        <v>0</v>
      </c>
      <c r="BY115" s="148">
        <f>IF(AND('BLOC PM'!$K105&gt;synthèse!BY$14,'BLOC PM'!$K105&lt;synthèse!BY$14+0.1),1,0)</f>
        <v>0</v>
      </c>
      <c r="BZ115" s="148">
        <f>IF(AND('BLOC PM'!$K105&gt;synthèse!BZ$14,'BLOC PM'!$K105&lt;synthèse!BZ$14+0.1),1,0)</f>
        <v>0</v>
      </c>
      <c r="CA115" s="148">
        <f>IF(AND('BLOC PM'!$K105&gt;synthèse!CA$14,'BLOC PM'!$K105&lt;synthèse!CA$14+0.1),1,0)</f>
        <v>0</v>
      </c>
      <c r="CB115" s="148">
        <f>IF(AND('BLOC PM'!$K105&gt;synthèse!CB$14,'BLOC PM'!$K105&lt;synthèse!CB$14+0.1),1,0)</f>
        <v>0</v>
      </c>
      <c r="CC115" s="148">
        <f>IF(AND('BLOC PM'!$K105&gt;synthèse!CC$14,'BLOC PM'!$K105&lt;synthèse!CC$14+0.1),1,0)</f>
        <v>0</v>
      </c>
      <c r="CD115" s="148">
        <f>IF(AND('BLOC PM'!$K105&gt;synthèse!CD$14,'BLOC PM'!$K105&lt;synthèse!CD$14+0.1),1,0)</f>
        <v>0</v>
      </c>
      <c r="CE115" s="148">
        <f>IF(AND('BLOC PM'!$K105&gt;synthèse!CE$14,'BLOC PM'!$K105&lt;synthèse!CE$14+0.1),1,0)</f>
        <v>0</v>
      </c>
      <c r="CF115" s="148">
        <f>IF(AND('BLOC PM'!$K105&gt;synthèse!CF$14,'BLOC PM'!$K105&lt;synthèse!CF$14+0.1),1,0)</f>
        <v>0</v>
      </c>
      <c r="CG115" s="148">
        <f>IF(AND('BLOC PM'!$K105&gt;synthèse!CG$14,'BLOC PM'!$K105&lt;synthèse!CG$14+0.1),1,0)</f>
        <v>0</v>
      </c>
      <c r="CH115" s="148">
        <f>IF(AND('BLOC PM'!$K105&gt;synthèse!CH$14,'BLOC PM'!$K105&lt;synthèse!CH$14+0.1),1,0)</f>
        <v>0</v>
      </c>
      <c r="CI115" s="148">
        <f>IF(AND('BLOC PM'!$K105&gt;synthèse!CI$14,'BLOC PM'!$K105&lt;synthèse!CI$14+0.1),1,0)</f>
        <v>0</v>
      </c>
      <c r="CJ115" s="148">
        <f>IF(AND('BLOC PM'!$K105&gt;synthèse!CJ$14,'BLOC PM'!$K105&lt;synthèse!CJ$14+0.1),1,0)</f>
        <v>0</v>
      </c>
      <c r="CK115" s="148">
        <f>IF(AND('BLOC PM'!$K105&gt;synthèse!CK$14,'BLOC PM'!$K105&lt;synthèse!CK$14+0.1),1,0)</f>
        <v>0</v>
      </c>
      <c r="CM115" s="2">
        <f t="shared" si="136"/>
        <v>0</v>
      </c>
      <c r="CN115" s="2">
        <f t="shared" si="137"/>
        <v>0</v>
      </c>
      <c r="CO115" s="2">
        <f t="shared" si="138"/>
        <v>0</v>
      </c>
      <c r="CP115" s="2">
        <f t="shared" si="139"/>
        <v>0</v>
      </c>
      <c r="CQ115" s="2">
        <f t="shared" si="140"/>
        <v>0</v>
      </c>
      <c r="CR115" s="2">
        <f t="shared" si="141"/>
        <v>0</v>
      </c>
      <c r="CS115" s="2">
        <f t="shared" si="142"/>
        <v>0</v>
      </c>
      <c r="CT115" s="2">
        <f t="shared" si="143"/>
        <v>0</v>
      </c>
      <c r="CU115" s="2">
        <f t="shared" si="144"/>
        <v>0</v>
      </c>
      <c r="CV115" s="2">
        <f t="shared" si="145"/>
        <v>0</v>
      </c>
      <c r="CW115" s="2">
        <f t="shared" si="146"/>
        <v>0</v>
      </c>
      <c r="CX115" s="2">
        <f t="shared" si="147"/>
        <v>0</v>
      </c>
      <c r="CY115" s="2">
        <f t="shared" si="148"/>
        <v>0</v>
      </c>
      <c r="CZ115" s="2">
        <f t="shared" si="149"/>
        <v>0</v>
      </c>
      <c r="DA115" s="2">
        <f t="shared" si="150"/>
        <v>0</v>
      </c>
      <c r="DB115" s="2">
        <f t="shared" si="151"/>
        <v>0</v>
      </c>
      <c r="DC115" s="2">
        <f t="shared" si="152"/>
        <v>0</v>
      </c>
      <c r="DD115" s="2">
        <f t="shared" si="153"/>
        <v>0</v>
      </c>
      <c r="DE115" s="2">
        <f t="shared" si="154"/>
        <v>0</v>
      </c>
      <c r="DF115" s="2">
        <f t="shared" si="155"/>
        <v>0</v>
      </c>
      <c r="DG115" s="2">
        <f t="shared" si="156"/>
        <v>0</v>
      </c>
      <c r="DH115" s="2">
        <f t="shared" si="157"/>
        <v>0</v>
      </c>
      <c r="DI115" s="2">
        <f t="shared" si="158"/>
        <v>0</v>
      </c>
      <c r="DJ115" s="2">
        <f t="shared" si="159"/>
        <v>0</v>
      </c>
      <c r="DK115" s="2">
        <f t="shared" si="160"/>
        <v>0</v>
      </c>
      <c r="DL115" s="2">
        <f t="shared" si="161"/>
        <v>0</v>
      </c>
      <c r="DM115" s="2">
        <f t="shared" si="162"/>
        <v>0</v>
      </c>
      <c r="DN115" s="2">
        <f t="shared" si="163"/>
        <v>0</v>
      </c>
      <c r="DO115" s="2">
        <f t="shared" si="164"/>
        <v>0</v>
      </c>
      <c r="DP115" s="2">
        <f t="shared" si="165"/>
        <v>0</v>
      </c>
      <c r="DQ115" s="2">
        <f t="shared" si="166"/>
        <v>0</v>
      </c>
      <c r="DR115" s="2">
        <f t="shared" si="167"/>
        <v>0</v>
      </c>
      <c r="DS115" s="2">
        <f t="shared" si="168"/>
        <v>0</v>
      </c>
      <c r="DT115" s="2">
        <f t="shared" si="169"/>
        <v>0</v>
      </c>
      <c r="DU115" s="2">
        <f t="shared" si="170"/>
        <v>0</v>
      </c>
      <c r="DV115" s="2">
        <f t="shared" si="171"/>
        <v>0</v>
      </c>
      <c r="DW115" s="2">
        <f t="shared" si="172"/>
        <v>0</v>
      </c>
      <c r="DX115" s="2">
        <f t="shared" si="173"/>
        <v>0</v>
      </c>
      <c r="DY115" s="2">
        <f t="shared" si="174"/>
        <v>0</v>
      </c>
      <c r="DZ115" s="2">
        <f t="shared" si="175"/>
        <v>0</v>
      </c>
      <c r="EA115" s="2">
        <f t="shared" si="176"/>
        <v>0</v>
      </c>
      <c r="EB115" s="2">
        <f t="shared" si="177"/>
        <v>0</v>
      </c>
      <c r="EC115" s="2">
        <f t="shared" si="178"/>
        <v>0</v>
      </c>
      <c r="ED115" s="2">
        <f t="shared" si="179"/>
        <v>0</v>
      </c>
      <c r="EE115" s="2">
        <f t="shared" si="180"/>
        <v>0</v>
      </c>
      <c r="EF115" s="2">
        <f t="shared" si="181"/>
        <v>0</v>
      </c>
      <c r="EG115" s="2">
        <f t="shared" si="182"/>
        <v>0</v>
      </c>
      <c r="EH115" s="2">
        <f t="shared" si="122"/>
        <v>0</v>
      </c>
      <c r="EI115" s="2">
        <f t="shared" si="134"/>
        <v>0</v>
      </c>
      <c r="EJ115" s="2">
        <f t="shared" si="134"/>
        <v>0</v>
      </c>
      <c r="EK115" s="2">
        <f t="shared" si="134"/>
        <v>0</v>
      </c>
      <c r="EL115" s="2">
        <f t="shared" si="134"/>
        <v>0</v>
      </c>
      <c r="EM115" s="2">
        <f t="shared" si="134"/>
        <v>0</v>
      </c>
      <c r="EN115" s="2">
        <f t="shared" si="134"/>
        <v>0</v>
      </c>
      <c r="EO115" s="2">
        <f t="shared" si="134"/>
        <v>0</v>
      </c>
      <c r="EP115" s="2">
        <f t="shared" si="134"/>
        <v>0</v>
      </c>
    </row>
    <row r="116" spans="1:146" ht="14.25" x14ac:dyDescent="0.2">
      <c r="A116" s="7"/>
      <c r="B116" s="7"/>
      <c r="C116" s="7"/>
      <c r="D116" s="7"/>
      <c r="E116" s="7"/>
      <c r="F116" s="7"/>
      <c r="L116" s="66"/>
      <c r="M116" s="9" t="str">
        <f>IF('BLOC PM'!A106&lt;&gt;"",'BLOC PM'!A106,"")</f>
        <v/>
      </c>
      <c r="N116" s="9">
        <f>IF(AND('BLOC PM'!A106&lt;&gt;"",'BLOC PM'!N106&lt;&gt;"*Non mis en vente"),1,0)</f>
        <v>0</v>
      </c>
      <c r="O116" s="9">
        <f>IF(OR('BLOC PM'!E106="CR",'BLOC PM'!E106="CE"),1,0)</f>
        <v>0</v>
      </c>
      <c r="P116" s="9">
        <f>IF(AND('BLOC PM'!N106&lt;&gt;"*RETIRE",'BLOC PM'!N106&lt;&gt;"*PAS D'OFFRE",'BLOC PM'!N106&lt;&gt;""),1,0)</f>
        <v>0</v>
      </c>
      <c r="Q116" s="10">
        <f>'BLOC PM'!I106</f>
        <v>0</v>
      </c>
      <c r="R116" s="10">
        <f t="shared" si="184"/>
        <v>0</v>
      </c>
      <c r="S116" s="10">
        <f>'BLOC PM'!L106</f>
        <v>0</v>
      </c>
      <c r="T116" s="10">
        <f t="shared" si="185"/>
        <v>0</v>
      </c>
      <c r="U116" s="10">
        <f>'BLOC PM'!O106</f>
        <v>0</v>
      </c>
      <c r="V116" s="10">
        <f t="shared" si="186"/>
        <v>0</v>
      </c>
      <c r="W116" s="10">
        <f>'BLOC PM'!B106</f>
        <v>0</v>
      </c>
      <c r="X116" s="7"/>
      <c r="Y116" s="2">
        <f>+'UP PM'!A107</f>
        <v>0</v>
      </c>
      <c r="Z116" s="2">
        <f>IF(AND('UP PM'!A107&lt;&gt;"",'UP PM'!N107&lt;&gt;"*Non mis en vente"),1,0)</f>
        <v>0</v>
      </c>
      <c r="AA116" s="2">
        <f>IF(AND('UP PM'!N107&lt;&gt;"*RETIRE",'UP PM'!N107&lt;&gt;"*PAS D'OFFRE",'UP PM'!N107&lt;&gt;""),1,0)</f>
        <v>0</v>
      </c>
      <c r="AB116" s="10">
        <f>+'UP PM'!G107</f>
        <v>0</v>
      </c>
      <c r="AC116" s="2">
        <f t="shared" si="183"/>
        <v>0</v>
      </c>
      <c r="AD116" s="2">
        <f>'UP PM'!B107</f>
        <v>0</v>
      </c>
      <c r="AE116" s="7"/>
      <c r="AF116" s="154"/>
      <c r="AG116" s="9" t="str">
        <f>IF('BLOC PM'!A106&lt;&gt;"",'BLOC PM'!A106,"")</f>
        <v/>
      </c>
      <c r="AH116" s="148">
        <f>IF(AND('BLOC PM'!$K106&gt;synthèse!AH$14,'BLOC PM'!$K106&lt;synthèse!AH$14+0.1),1,0)</f>
        <v>0</v>
      </c>
      <c r="AI116" s="148">
        <f>IF(AND('BLOC PM'!$K106&gt;synthèse!AI$14,'BLOC PM'!$K106&lt;synthèse!AI$14+0.1),1,0)</f>
        <v>0</v>
      </c>
      <c r="AJ116" s="148">
        <f>IF(AND('BLOC PM'!$K106&gt;synthèse!AJ$14,'BLOC PM'!$K106&lt;synthèse!AJ$14+0.1),1,0)</f>
        <v>0</v>
      </c>
      <c r="AK116" s="148">
        <f>IF(AND('BLOC PM'!$K106&gt;synthèse!AK$14,'BLOC PM'!$K106&lt;synthèse!AK$14+0.1),1,0)</f>
        <v>0</v>
      </c>
      <c r="AL116" s="148">
        <f>IF(AND('BLOC PM'!$K106&gt;synthèse!AL$14,'BLOC PM'!$K106&lt;synthèse!AL$14+0.1),1,0)</f>
        <v>0</v>
      </c>
      <c r="AM116" s="148">
        <f>IF(AND('BLOC PM'!$K106&gt;synthèse!AM$14,'BLOC PM'!$K106&lt;synthèse!AM$14+0.1),1,0)</f>
        <v>0</v>
      </c>
      <c r="AN116" s="148">
        <f>IF(AND('BLOC PM'!$K106&gt;synthèse!AN$14,'BLOC PM'!$K106&lt;synthèse!AN$14+0.1),1,0)</f>
        <v>0</v>
      </c>
      <c r="AO116" s="148">
        <f>IF(AND('BLOC PM'!$K106&gt;synthèse!AO$14,'BLOC PM'!$K106&lt;synthèse!AO$14+0.1),1,0)</f>
        <v>0</v>
      </c>
      <c r="AP116" s="148">
        <f>IF(AND('BLOC PM'!$K106&gt;synthèse!AP$14,'BLOC PM'!$K106&lt;synthèse!AP$14+0.1),1,0)</f>
        <v>0</v>
      </c>
      <c r="AQ116" s="148">
        <f>IF(AND('BLOC PM'!$K106&gt;synthèse!AQ$14,'BLOC PM'!$K106&lt;synthèse!AQ$14+0.1),1,0)</f>
        <v>0</v>
      </c>
      <c r="AR116" s="148">
        <f>IF(AND('BLOC PM'!$K106&gt;synthèse!AR$14,'BLOC PM'!$K106&lt;synthèse!AR$14+0.1),1,0)</f>
        <v>0</v>
      </c>
      <c r="AS116" s="148">
        <f>IF(AND('BLOC PM'!$K106&gt;synthèse!AS$14,'BLOC PM'!$K106&lt;synthèse!AS$14+0.1),1,0)</f>
        <v>0</v>
      </c>
      <c r="AT116" s="148">
        <f>IF(AND('BLOC PM'!$K106&gt;synthèse!AT$14,'BLOC PM'!$K106&lt;synthèse!AT$14+0.1),1,0)</f>
        <v>0</v>
      </c>
      <c r="AU116" s="148">
        <f>IF(AND('BLOC PM'!$K106&gt;synthèse!AU$14,'BLOC PM'!$K106&lt;synthèse!AU$14+0.1),1,0)</f>
        <v>0</v>
      </c>
      <c r="AV116" s="148">
        <f>IF(AND('BLOC PM'!$K106&gt;synthèse!AV$14,'BLOC PM'!$K106&lt;synthèse!AV$14+0.1),1,0)</f>
        <v>0</v>
      </c>
      <c r="AW116" s="148">
        <f>IF(AND('BLOC PM'!$K106&gt;synthèse!AW$14,'BLOC PM'!$K106&lt;synthèse!AW$14+0.1),1,0)</f>
        <v>0</v>
      </c>
      <c r="AX116" s="148">
        <f>IF(AND('BLOC PM'!$K106&gt;synthèse!AX$14,'BLOC PM'!$K106&lt;synthèse!AX$14+0.1),1,0)</f>
        <v>0</v>
      </c>
      <c r="AY116" s="148">
        <f>IF(AND('BLOC PM'!$K106&gt;synthèse!AY$14,'BLOC PM'!$K106&lt;synthèse!AY$14+0.1),1,0)</f>
        <v>0</v>
      </c>
      <c r="AZ116" s="148">
        <f>IF(AND('BLOC PM'!$K106&gt;synthèse!AZ$14,'BLOC PM'!$K106&lt;synthèse!AZ$14+0.1),1,0)</f>
        <v>0</v>
      </c>
      <c r="BA116" s="148">
        <f>IF(AND('BLOC PM'!$K106&gt;synthèse!BA$14,'BLOC PM'!$K106&lt;synthèse!BA$14+0.1),1,0)</f>
        <v>0</v>
      </c>
      <c r="BB116" s="148">
        <f>IF(AND('BLOC PM'!$K106&gt;synthèse!BB$14,'BLOC PM'!$K106&lt;synthèse!BB$14+0.1),1,0)</f>
        <v>0</v>
      </c>
      <c r="BC116" s="148">
        <f>IF(AND('BLOC PM'!$K106&gt;synthèse!BC$14,'BLOC PM'!$K106&lt;synthèse!BC$14+0.1),1,0)</f>
        <v>0</v>
      </c>
      <c r="BD116" s="148">
        <f>IF(AND('BLOC PM'!$K106&gt;synthèse!BD$14,'BLOC PM'!$K106&lt;synthèse!BD$14+0.1),1,0)</f>
        <v>0</v>
      </c>
      <c r="BE116" s="148">
        <f>IF(AND('BLOC PM'!$K106&gt;synthèse!BE$14,'BLOC PM'!$K106&lt;synthèse!BE$14+0.1),1,0)</f>
        <v>0</v>
      </c>
      <c r="BF116" s="148">
        <f>IF(AND('BLOC PM'!$K106&gt;synthèse!BF$14,'BLOC PM'!$K106&lt;synthèse!BF$14+0.1),1,0)</f>
        <v>0</v>
      </c>
      <c r="BG116" s="148">
        <f>IF(AND('BLOC PM'!$K106&gt;synthèse!BG$14,'BLOC PM'!$K106&lt;synthèse!BG$14+0.1),1,0)</f>
        <v>0</v>
      </c>
      <c r="BH116" s="148">
        <f>IF(AND('BLOC PM'!$K106&gt;synthèse!BH$14,'BLOC PM'!$K106&lt;synthèse!BH$14+0.1),1,0)</f>
        <v>0</v>
      </c>
      <c r="BI116" s="148">
        <f>IF(AND('BLOC PM'!$K106&gt;synthèse!BI$14,'BLOC PM'!$K106&lt;synthèse!BI$14+0.1),1,0)</f>
        <v>0</v>
      </c>
      <c r="BJ116" s="148">
        <f>IF(AND('BLOC PM'!$K106&gt;synthèse!BJ$14,'BLOC PM'!$K106&lt;synthèse!BJ$14+0.1),1,0)</f>
        <v>0</v>
      </c>
      <c r="BK116" s="148">
        <f>IF(AND('BLOC PM'!$K106&gt;synthèse!BK$14,'BLOC PM'!$K106&lt;synthèse!BK$14+0.1),1,0)</f>
        <v>0</v>
      </c>
      <c r="BL116" s="148">
        <f>IF(AND('BLOC PM'!$K106&gt;synthèse!BL$14,'BLOC PM'!$K106&lt;synthèse!BL$14+0.1),1,0)</f>
        <v>0</v>
      </c>
      <c r="BM116" s="148">
        <f>IF(AND('BLOC PM'!$K106&gt;synthèse!BM$14,'BLOC PM'!$K106&lt;synthèse!BM$14+0.1),1,0)</f>
        <v>0</v>
      </c>
      <c r="BN116" s="148">
        <f>IF(AND('BLOC PM'!$K106&gt;synthèse!BN$14,'BLOC PM'!$K106&lt;synthèse!BN$14+0.1),1,0)</f>
        <v>0</v>
      </c>
      <c r="BO116" s="148">
        <f>IF(AND('BLOC PM'!$K106&gt;synthèse!BO$14,'BLOC PM'!$K106&lt;synthèse!BO$14+0.1),1,0)</f>
        <v>0</v>
      </c>
      <c r="BP116" s="148">
        <f>IF(AND('BLOC PM'!$K106&gt;synthèse!BP$14,'BLOC PM'!$K106&lt;synthèse!BP$14+0.1),1,0)</f>
        <v>0</v>
      </c>
      <c r="BQ116" s="148">
        <f>IF(AND('BLOC PM'!$K106&gt;synthèse!BQ$14,'BLOC PM'!$K106&lt;synthèse!BQ$14+0.1),1,0)</f>
        <v>0</v>
      </c>
      <c r="BR116" s="148">
        <f>IF(AND('BLOC PM'!$K106&gt;synthèse!BR$14,'BLOC PM'!$K106&lt;synthèse!BR$14+0.1),1,0)</f>
        <v>0</v>
      </c>
      <c r="BS116" s="148">
        <f>IF(AND('BLOC PM'!$K106&gt;synthèse!BS$14,'BLOC PM'!$K106&lt;synthèse!BS$14+0.1),1,0)</f>
        <v>0</v>
      </c>
      <c r="BT116" s="148">
        <f>IF(AND('BLOC PM'!$K106&gt;synthèse!BT$14,'BLOC PM'!$K106&lt;synthèse!BT$14+0.1),1,0)</f>
        <v>0</v>
      </c>
      <c r="BU116" s="148">
        <f>IF(AND('BLOC PM'!$K106&gt;synthèse!BU$14,'BLOC PM'!$K106&lt;synthèse!BU$14+0.1),1,0)</f>
        <v>0</v>
      </c>
      <c r="BV116" s="148">
        <f>IF(AND('BLOC PM'!$K106&gt;synthèse!BV$14,'BLOC PM'!$K106&lt;synthèse!BV$14+0.1),1,0)</f>
        <v>0</v>
      </c>
      <c r="BW116" s="148">
        <f>IF(AND('BLOC PM'!$K106&gt;synthèse!BW$14,'BLOC PM'!$K106&lt;synthèse!BW$14+0.1),1,0)</f>
        <v>0</v>
      </c>
      <c r="BX116" s="148">
        <f>IF(AND('BLOC PM'!$K106&gt;synthèse!BX$14,'BLOC PM'!$K106&lt;synthèse!BX$14+0.1),1,0)</f>
        <v>0</v>
      </c>
      <c r="BY116" s="148">
        <f>IF(AND('BLOC PM'!$K106&gt;synthèse!BY$14,'BLOC PM'!$K106&lt;synthèse!BY$14+0.1),1,0)</f>
        <v>0</v>
      </c>
      <c r="BZ116" s="148">
        <f>IF(AND('BLOC PM'!$K106&gt;synthèse!BZ$14,'BLOC PM'!$K106&lt;synthèse!BZ$14+0.1),1,0)</f>
        <v>0</v>
      </c>
      <c r="CA116" s="148">
        <f>IF(AND('BLOC PM'!$K106&gt;synthèse!CA$14,'BLOC PM'!$K106&lt;synthèse!CA$14+0.1),1,0)</f>
        <v>0</v>
      </c>
      <c r="CB116" s="148">
        <f>IF(AND('BLOC PM'!$K106&gt;synthèse!CB$14,'BLOC PM'!$K106&lt;synthèse!CB$14+0.1),1,0)</f>
        <v>0</v>
      </c>
      <c r="CC116" s="148">
        <f>IF(AND('BLOC PM'!$K106&gt;synthèse!CC$14,'BLOC PM'!$K106&lt;synthèse!CC$14+0.1),1,0)</f>
        <v>0</v>
      </c>
      <c r="CD116" s="148">
        <f>IF(AND('BLOC PM'!$K106&gt;synthèse!CD$14,'BLOC PM'!$K106&lt;synthèse!CD$14+0.1),1,0)</f>
        <v>0</v>
      </c>
      <c r="CE116" s="148">
        <f>IF(AND('BLOC PM'!$K106&gt;synthèse!CE$14,'BLOC PM'!$K106&lt;synthèse!CE$14+0.1),1,0)</f>
        <v>0</v>
      </c>
      <c r="CF116" s="148">
        <f>IF(AND('BLOC PM'!$K106&gt;synthèse!CF$14,'BLOC PM'!$K106&lt;synthèse!CF$14+0.1),1,0)</f>
        <v>0</v>
      </c>
      <c r="CG116" s="148">
        <f>IF(AND('BLOC PM'!$K106&gt;synthèse!CG$14,'BLOC PM'!$K106&lt;synthèse!CG$14+0.1),1,0)</f>
        <v>0</v>
      </c>
      <c r="CH116" s="148">
        <f>IF(AND('BLOC PM'!$K106&gt;synthèse!CH$14,'BLOC PM'!$K106&lt;synthèse!CH$14+0.1),1,0)</f>
        <v>0</v>
      </c>
      <c r="CI116" s="148">
        <f>IF(AND('BLOC PM'!$K106&gt;synthèse!CI$14,'BLOC PM'!$K106&lt;synthèse!CI$14+0.1),1,0)</f>
        <v>0</v>
      </c>
      <c r="CJ116" s="148">
        <f>IF(AND('BLOC PM'!$K106&gt;synthèse!CJ$14,'BLOC PM'!$K106&lt;synthèse!CJ$14+0.1),1,0)</f>
        <v>0</v>
      </c>
      <c r="CK116" s="148">
        <f>IF(AND('BLOC PM'!$K106&gt;synthèse!CK$14,'BLOC PM'!$K106&lt;synthèse!CK$14+0.1),1,0)</f>
        <v>0</v>
      </c>
      <c r="CM116" s="2">
        <f t="shared" si="136"/>
        <v>0</v>
      </c>
      <c r="CN116" s="2">
        <f t="shared" si="137"/>
        <v>0</v>
      </c>
      <c r="CO116" s="2">
        <f t="shared" si="138"/>
        <v>0</v>
      </c>
      <c r="CP116" s="2">
        <f t="shared" si="139"/>
        <v>0</v>
      </c>
      <c r="CQ116" s="2">
        <f t="shared" si="140"/>
        <v>0</v>
      </c>
      <c r="CR116" s="2">
        <f t="shared" si="141"/>
        <v>0</v>
      </c>
      <c r="CS116" s="2">
        <f t="shared" si="142"/>
        <v>0</v>
      </c>
      <c r="CT116" s="2">
        <f t="shared" si="143"/>
        <v>0</v>
      </c>
      <c r="CU116" s="2">
        <f t="shared" si="144"/>
        <v>0</v>
      </c>
      <c r="CV116" s="2">
        <f t="shared" si="145"/>
        <v>0</v>
      </c>
      <c r="CW116" s="2">
        <f t="shared" si="146"/>
        <v>0</v>
      </c>
      <c r="CX116" s="2">
        <f t="shared" si="147"/>
        <v>0</v>
      </c>
      <c r="CY116" s="2">
        <f t="shared" si="148"/>
        <v>0</v>
      </c>
      <c r="CZ116" s="2">
        <f t="shared" si="149"/>
        <v>0</v>
      </c>
      <c r="DA116" s="2">
        <f t="shared" si="150"/>
        <v>0</v>
      </c>
      <c r="DB116" s="2">
        <f t="shared" si="151"/>
        <v>0</v>
      </c>
      <c r="DC116" s="2">
        <f t="shared" si="152"/>
        <v>0</v>
      </c>
      <c r="DD116" s="2">
        <f t="shared" si="153"/>
        <v>0</v>
      </c>
      <c r="DE116" s="2">
        <f t="shared" si="154"/>
        <v>0</v>
      </c>
      <c r="DF116" s="2">
        <f t="shared" si="155"/>
        <v>0</v>
      </c>
      <c r="DG116" s="2">
        <f t="shared" si="156"/>
        <v>0</v>
      </c>
      <c r="DH116" s="2">
        <f t="shared" si="157"/>
        <v>0</v>
      </c>
      <c r="DI116" s="2">
        <f t="shared" si="158"/>
        <v>0</v>
      </c>
      <c r="DJ116" s="2">
        <f t="shared" si="159"/>
        <v>0</v>
      </c>
      <c r="DK116" s="2">
        <f t="shared" si="160"/>
        <v>0</v>
      </c>
      <c r="DL116" s="2">
        <f t="shared" si="161"/>
        <v>0</v>
      </c>
      <c r="DM116" s="2">
        <f t="shared" si="162"/>
        <v>0</v>
      </c>
      <c r="DN116" s="2">
        <f t="shared" si="163"/>
        <v>0</v>
      </c>
      <c r="DO116" s="2">
        <f t="shared" si="164"/>
        <v>0</v>
      </c>
      <c r="DP116" s="2">
        <f t="shared" si="165"/>
        <v>0</v>
      </c>
      <c r="DQ116" s="2">
        <f t="shared" si="166"/>
        <v>0</v>
      </c>
      <c r="DR116" s="2">
        <f t="shared" si="167"/>
        <v>0</v>
      </c>
      <c r="DS116" s="2">
        <f t="shared" si="168"/>
        <v>0</v>
      </c>
      <c r="DT116" s="2">
        <f t="shared" si="169"/>
        <v>0</v>
      </c>
      <c r="DU116" s="2">
        <f t="shared" si="170"/>
        <v>0</v>
      </c>
      <c r="DV116" s="2">
        <f t="shared" si="171"/>
        <v>0</v>
      </c>
      <c r="DW116" s="2">
        <f t="shared" si="172"/>
        <v>0</v>
      </c>
      <c r="DX116" s="2">
        <f t="shared" si="173"/>
        <v>0</v>
      </c>
      <c r="DY116" s="2">
        <f t="shared" si="174"/>
        <v>0</v>
      </c>
      <c r="DZ116" s="2">
        <f t="shared" si="175"/>
        <v>0</v>
      </c>
      <c r="EA116" s="2">
        <f t="shared" si="176"/>
        <v>0</v>
      </c>
      <c r="EB116" s="2">
        <f t="shared" si="177"/>
        <v>0</v>
      </c>
      <c r="EC116" s="2">
        <f t="shared" si="178"/>
        <v>0</v>
      </c>
      <c r="ED116" s="2">
        <f t="shared" si="179"/>
        <v>0</v>
      </c>
      <c r="EE116" s="2">
        <f t="shared" si="180"/>
        <v>0</v>
      </c>
      <c r="EF116" s="2">
        <f t="shared" si="181"/>
        <v>0</v>
      </c>
      <c r="EG116" s="2">
        <f t="shared" si="182"/>
        <v>0</v>
      </c>
      <c r="EH116" s="2">
        <f t="shared" si="122"/>
        <v>0</v>
      </c>
      <c r="EI116" s="2">
        <f t="shared" si="134"/>
        <v>0</v>
      </c>
      <c r="EJ116" s="2">
        <f t="shared" si="134"/>
        <v>0</v>
      </c>
      <c r="EK116" s="2">
        <f t="shared" si="134"/>
        <v>0</v>
      </c>
      <c r="EL116" s="2">
        <f t="shared" si="134"/>
        <v>0</v>
      </c>
      <c r="EM116" s="2">
        <f t="shared" si="134"/>
        <v>0</v>
      </c>
      <c r="EN116" s="2">
        <f t="shared" si="134"/>
        <v>0</v>
      </c>
      <c r="EO116" s="2">
        <f t="shared" si="134"/>
        <v>0</v>
      </c>
      <c r="EP116" s="2">
        <f t="shared" si="134"/>
        <v>0</v>
      </c>
    </row>
    <row r="117" spans="1:146" ht="14.25" x14ac:dyDescent="0.2">
      <c r="A117" s="7"/>
      <c r="B117" s="7"/>
      <c r="C117" s="7"/>
      <c r="D117" s="7"/>
      <c r="E117" s="7"/>
      <c r="F117" s="7"/>
      <c r="L117" s="66"/>
      <c r="M117" s="9" t="str">
        <f>IF('BLOC PM'!A107&lt;&gt;"",'BLOC PM'!A107,"")</f>
        <v/>
      </c>
      <c r="N117" s="9">
        <f>IF(AND('BLOC PM'!A107&lt;&gt;"",'BLOC PM'!N107&lt;&gt;"*Non mis en vente"),1,0)</f>
        <v>0</v>
      </c>
      <c r="O117" s="9">
        <f>IF(OR('BLOC PM'!E107="CR",'BLOC PM'!E107="CE"),1,0)</f>
        <v>0</v>
      </c>
      <c r="P117" s="9">
        <f>IF(AND('BLOC PM'!N107&lt;&gt;"*RETIRE",'BLOC PM'!N107&lt;&gt;"*PAS D'OFFRE",'BLOC PM'!N107&lt;&gt;""),1,0)</f>
        <v>0</v>
      </c>
      <c r="Q117" s="10">
        <f>'BLOC PM'!I107</f>
        <v>0</v>
      </c>
      <c r="R117" s="10">
        <f t="shared" si="184"/>
        <v>0</v>
      </c>
      <c r="S117" s="10">
        <f>'BLOC PM'!L107</f>
        <v>0</v>
      </c>
      <c r="T117" s="10">
        <f t="shared" si="185"/>
        <v>0</v>
      </c>
      <c r="U117" s="10">
        <f>'BLOC PM'!O107</f>
        <v>0</v>
      </c>
      <c r="V117" s="10">
        <f t="shared" si="186"/>
        <v>0</v>
      </c>
      <c r="W117" s="10">
        <f>'BLOC PM'!B107</f>
        <v>0</v>
      </c>
      <c r="X117" s="7"/>
      <c r="Y117" s="2">
        <f>+'UP PM'!A108</f>
        <v>0</v>
      </c>
      <c r="Z117" s="2">
        <f>IF(AND('UP PM'!A108&lt;&gt;"",'UP PM'!N108&lt;&gt;"*Non mis en vente"),1,0)</f>
        <v>0</v>
      </c>
      <c r="AA117" s="2">
        <f>IF(AND('UP PM'!N108&lt;&gt;"*RETIRE",'UP PM'!N108&lt;&gt;"*PAS D'OFFRE",'UP PM'!N108&lt;&gt;""),1,0)</f>
        <v>0</v>
      </c>
      <c r="AB117" s="10">
        <f>+'UP PM'!G108</f>
        <v>0</v>
      </c>
      <c r="AC117" s="2">
        <f t="shared" si="183"/>
        <v>0</v>
      </c>
      <c r="AD117" s="2">
        <f>'UP PM'!B108</f>
        <v>0</v>
      </c>
      <c r="AE117" s="7"/>
      <c r="AF117" s="154"/>
      <c r="AG117" s="9" t="str">
        <f>IF('BLOC PM'!A107&lt;&gt;"",'BLOC PM'!A107,"")</f>
        <v/>
      </c>
      <c r="AH117" s="148">
        <f>IF(AND('BLOC PM'!$K107&gt;synthèse!AH$14,'BLOC PM'!$K107&lt;synthèse!AH$14+0.1),1,0)</f>
        <v>0</v>
      </c>
      <c r="AI117" s="148">
        <f>IF(AND('BLOC PM'!$K107&gt;synthèse!AI$14,'BLOC PM'!$K107&lt;synthèse!AI$14+0.1),1,0)</f>
        <v>0</v>
      </c>
      <c r="AJ117" s="148">
        <f>IF(AND('BLOC PM'!$K107&gt;synthèse!AJ$14,'BLOC PM'!$K107&lt;synthèse!AJ$14+0.1),1,0)</f>
        <v>0</v>
      </c>
      <c r="AK117" s="148">
        <f>IF(AND('BLOC PM'!$K107&gt;synthèse!AK$14,'BLOC PM'!$K107&lt;synthèse!AK$14+0.1),1,0)</f>
        <v>0</v>
      </c>
      <c r="AL117" s="148">
        <f>IF(AND('BLOC PM'!$K107&gt;synthèse!AL$14,'BLOC PM'!$K107&lt;synthèse!AL$14+0.1),1,0)</f>
        <v>0</v>
      </c>
      <c r="AM117" s="148">
        <f>IF(AND('BLOC PM'!$K107&gt;synthèse!AM$14,'BLOC PM'!$K107&lt;synthèse!AM$14+0.1),1,0)</f>
        <v>0</v>
      </c>
      <c r="AN117" s="148">
        <f>IF(AND('BLOC PM'!$K107&gt;synthèse!AN$14,'BLOC PM'!$K107&lt;synthèse!AN$14+0.1),1,0)</f>
        <v>0</v>
      </c>
      <c r="AO117" s="148">
        <f>IF(AND('BLOC PM'!$K107&gt;synthèse!AO$14,'BLOC PM'!$K107&lt;synthèse!AO$14+0.1),1,0)</f>
        <v>0</v>
      </c>
      <c r="AP117" s="148">
        <f>IF(AND('BLOC PM'!$K107&gt;synthèse!AP$14,'BLOC PM'!$K107&lt;synthèse!AP$14+0.1),1,0)</f>
        <v>0</v>
      </c>
      <c r="AQ117" s="148">
        <f>IF(AND('BLOC PM'!$K107&gt;synthèse!AQ$14,'BLOC PM'!$K107&lt;synthèse!AQ$14+0.1),1,0)</f>
        <v>0</v>
      </c>
      <c r="AR117" s="148">
        <f>IF(AND('BLOC PM'!$K107&gt;synthèse!AR$14,'BLOC PM'!$K107&lt;synthèse!AR$14+0.1),1,0)</f>
        <v>0</v>
      </c>
      <c r="AS117" s="148">
        <f>IF(AND('BLOC PM'!$K107&gt;synthèse!AS$14,'BLOC PM'!$K107&lt;synthèse!AS$14+0.1),1,0)</f>
        <v>0</v>
      </c>
      <c r="AT117" s="148">
        <f>IF(AND('BLOC PM'!$K107&gt;synthèse!AT$14,'BLOC PM'!$K107&lt;synthèse!AT$14+0.1),1,0)</f>
        <v>0</v>
      </c>
      <c r="AU117" s="148">
        <f>IF(AND('BLOC PM'!$K107&gt;synthèse!AU$14,'BLOC PM'!$K107&lt;synthèse!AU$14+0.1),1,0)</f>
        <v>0</v>
      </c>
      <c r="AV117" s="148">
        <f>IF(AND('BLOC PM'!$K107&gt;synthèse!AV$14,'BLOC PM'!$K107&lt;synthèse!AV$14+0.1),1,0)</f>
        <v>0</v>
      </c>
      <c r="AW117" s="148">
        <f>IF(AND('BLOC PM'!$K107&gt;synthèse!AW$14,'BLOC PM'!$K107&lt;synthèse!AW$14+0.1),1,0)</f>
        <v>0</v>
      </c>
      <c r="AX117" s="148">
        <f>IF(AND('BLOC PM'!$K107&gt;synthèse!AX$14,'BLOC PM'!$K107&lt;synthèse!AX$14+0.1),1,0)</f>
        <v>0</v>
      </c>
      <c r="AY117" s="148">
        <f>IF(AND('BLOC PM'!$K107&gt;synthèse!AY$14,'BLOC PM'!$K107&lt;synthèse!AY$14+0.1),1,0)</f>
        <v>0</v>
      </c>
      <c r="AZ117" s="148">
        <f>IF(AND('BLOC PM'!$K107&gt;synthèse!AZ$14,'BLOC PM'!$K107&lt;synthèse!AZ$14+0.1),1,0)</f>
        <v>0</v>
      </c>
      <c r="BA117" s="148">
        <f>IF(AND('BLOC PM'!$K107&gt;synthèse!BA$14,'BLOC PM'!$K107&lt;synthèse!BA$14+0.1),1,0)</f>
        <v>0</v>
      </c>
      <c r="BB117" s="148">
        <f>IF(AND('BLOC PM'!$K107&gt;synthèse!BB$14,'BLOC PM'!$K107&lt;synthèse!BB$14+0.1),1,0)</f>
        <v>0</v>
      </c>
      <c r="BC117" s="148">
        <f>IF(AND('BLOC PM'!$K107&gt;synthèse!BC$14,'BLOC PM'!$K107&lt;synthèse!BC$14+0.1),1,0)</f>
        <v>0</v>
      </c>
      <c r="BD117" s="148">
        <f>IF(AND('BLOC PM'!$K107&gt;synthèse!BD$14,'BLOC PM'!$K107&lt;synthèse!BD$14+0.1),1,0)</f>
        <v>0</v>
      </c>
      <c r="BE117" s="148">
        <f>IF(AND('BLOC PM'!$K107&gt;synthèse!BE$14,'BLOC PM'!$K107&lt;synthèse!BE$14+0.1),1,0)</f>
        <v>0</v>
      </c>
      <c r="BF117" s="148">
        <f>IF(AND('BLOC PM'!$K107&gt;synthèse!BF$14,'BLOC PM'!$K107&lt;synthèse!BF$14+0.1),1,0)</f>
        <v>0</v>
      </c>
      <c r="BG117" s="148">
        <f>IF(AND('BLOC PM'!$K107&gt;synthèse!BG$14,'BLOC PM'!$K107&lt;synthèse!BG$14+0.1),1,0)</f>
        <v>0</v>
      </c>
      <c r="BH117" s="148">
        <f>IF(AND('BLOC PM'!$K107&gt;synthèse!BH$14,'BLOC PM'!$K107&lt;synthèse!BH$14+0.1),1,0)</f>
        <v>0</v>
      </c>
      <c r="BI117" s="148">
        <f>IF(AND('BLOC PM'!$K107&gt;synthèse!BI$14,'BLOC PM'!$K107&lt;synthèse!BI$14+0.1),1,0)</f>
        <v>0</v>
      </c>
      <c r="BJ117" s="148">
        <f>IF(AND('BLOC PM'!$K107&gt;synthèse!BJ$14,'BLOC PM'!$K107&lt;synthèse!BJ$14+0.1),1,0)</f>
        <v>0</v>
      </c>
      <c r="BK117" s="148">
        <f>IF(AND('BLOC PM'!$K107&gt;synthèse!BK$14,'BLOC PM'!$K107&lt;synthèse!BK$14+0.1),1,0)</f>
        <v>0</v>
      </c>
      <c r="BL117" s="148">
        <f>IF(AND('BLOC PM'!$K107&gt;synthèse!BL$14,'BLOC PM'!$K107&lt;synthèse!BL$14+0.1),1,0)</f>
        <v>0</v>
      </c>
      <c r="BM117" s="148">
        <f>IF(AND('BLOC PM'!$K107&gt;synthèse!BM$14,'BLOC PM'!$K107&lt;synthèse!BM$14+0.1),1,0)</f>
        <v>0</v>
      </c>
      <c r="BN117" s="148">
        <f>IF(AND('BLOC PM'!$K107&gt;synthèse!BN$14,'BLOC PM'!$K107&lt;synthèse!BN$14+0.1),1,0)</f>
        <v>0</v>
      </c>
      <c r="BO117" s="148">
        <f>IF(AND('BLOC PM'!$K107&gt;synthèse!BO$14,'BLOC PM'!$K107&lt;synthèse!BO$14+0.1),1,0)</f>
        <v>0</v>
      </c>
      <c r="BP117" s="148">
        <f>IF(AND('BLOC PM'!$K107&gt;synthèse!BP$14,'BLOC PM'!$K107&lt;synthèse!BP$14+0.1),1,0)</f>
        <v>0</v>
      </c>
      <c r="BQ117" s="148">
        <f>IF(AND('BLOC PM'!$K107&gt;synthèse!BQ$14,'BLOC PM'!$K107&lt;synthèse!BQ$14+0.1),1,0)</f>
        <v>0</v>
      </c>
      <c r="BR117" s="148">
        <f>IF(AND('BLOC PM'!$K107&gt;synthèse!BR$14,'BLOC PM'!$K107&lt;synthèse!BR$14+0.1),1,0)</f>
        <v>0</v>
      </c>
      <c r="BS117" s="148">
        <f>IF(AND('BLOC PM'!$K107&gt;synthèse!BS$14,'BLOC PM'!$K107&lt;synthèse!BS$14+0.1),1,0)</f>
        <v>0</v>
      </c>
      <c r="BT117" s="148">
        <f>IF(AND('BLOC PM'!$K107&gt;synthèse!BT$14,'BLOC PM'!$K107&lt;synthèse!BT$14+0.1),1,0)</f>
        <v>0</v>
      </c>
      <c r="BU117" s="148">
        <f>IF(AND('BLOC PM'!$K107&gt;synthèse!BU$14,'BLOC PM'!$K107&lt;synthèse!BU$14+0.1),1,0)</f>
        <v>0</v>
      </c>
      <c r="BV117" s="148">
        <f>IF(AND('BLOC PM'!$K107&gt;synthèse!BV$14,'BLOC PM'!$K107&lt;synthèse!BV$14+0.1),1,0)</f>
        <v>0</v>
      </c>
      <c r="BW117" s="148">
        <f>IF(AND('BLOC PM'!$K107&gt;synthèse!BW$14,'BLOC PM'!$K107&lt;synthèse!BW$14+0.1),1,0)</f>
        <v>0</v>
      </c>
      <c r="BX117" s="148">
        <f>IF(AND('BLOC PM'!$K107&gt;synthèse!BX$14,'BLOC PM'!$K107&lt;synthèse!BX$14+0.1),1,0)</f>
        <v>0</v>
      </c>
      <c r="BY117" s="148">
        <f>IF(AND('BLOC PM'!$K107&gt;synthèse!BY$14,'BLOC PM'!$K107&lt;synthèse!BY$14+0.1),1,0)</f>
        <v>0</v>
      </c>
      <c r="BZ117" s="148">
        <f>IF(AND('BLOC PM'!$K107&gt;synthèse!BZ$14,'BLOC PM'!$K107&lt;synthèse!BZ$14+0.1),1,0)</f>
        <v>0</v>
      </c>
      <c r="CA117" s="148">
        <f>IF(AND('BLOC PM'!$K107&gt;synthèse!CA$14,'BLOC PM'!$K107&lt;synthèse!CA$14+0.1),1,0)</f>
        <v>0</v>
      </c>
      <c r="CB117" s="148">
        <f>IF(AND('BLOC PM'!$K107&gt;synthèse!CB$14,'BLOC PM'!$K107&lt;synthèse!CB$14+0.1),1,0)</f>
        <v>0</v>
      </c>
      <c r="CC117" s="148">
        <f>IF(AND('BLOC PM'!$K107&gt;synthèse!CC$14,'BLOC PM'!$K107&lt;synthèse!CC$14+0.1),1,0)</f>
        <v>0</v>
      </c>
      <c r="CD117" s="148">
        <f>IF(AND('BLOC PM'!$K107&gt;synthèse!CD$14,'BLOC PM'!$K107&lt;synthèse!CD$14+0.1),1,0)</f>
        <v>0</v>
      </c>
      <c r="CE117" s="148">
        <f>IF(AND('BLOC PM'!$K107&gt;synthèse!CE$14,'BLOC PM'!$K107&lt;synthèse!CE$14+0.1),1,0)</f>
        <v>0</v>
      </c>
      <c r="CF117" s="148">
        <f>IF(AND('BLOC PM'!$K107&gt;synthèse!CF$14,'BLOC PM'!$K107&lt;synthèse!CF$14+0.1),1,0)</f>
        <v>0</v>
      </c>
      <c r="CG117" s="148">
        <f>IF(AND('BLOC PM'!$K107&gt;synthèse!CG$14,'BLOC PM'!$K107&lt;synthèse!CG$14+0.1),1,0)</f>
        <v>0</v>
      </c>
      <c r="CH117" s="148">
        <f>IF(AND('BLOC PM'!$K107&gt;synthèse!CH$14,'BLOC PM'!$K107&lt;synthèse!CH$14+0.1),1,0)</f>
        <v>0</v>
      </c>
      <c r="CI117" s="148">
        <f>IF(AND('BLOC PM'!$K107&gt;synthèse!CI$14,'BLOC PM'!$K107&lt;synthèse!CI$14+0.1),1,0)</f>
        <v>0</v>
      </c>
      <c r="CJ117" s="148">
        <f>IF(AND('BLOC PM'!$K107&gt;synthèse!CJ$14,'BLOC PM'!$K107&lt;synthèse!CJ$14+0.1),1,0)</f>
        <v>0</v>
      </c>
      <c r="CK117" s="148">
        <f>IF(AND('BLOC PM'!$K107&gt;synthèse!CK$14,'BLOC PM'!$K107&lt;synthèse!CK$14+0.1),1,0)</f>
        <v>0</v>
      </c>
      <c r="CM117" s="2">
        <f t="shared" si="136"/>
        <v>0</v>
      </c>
      <c r="CN117" s="2">
        <f t="shared" si="137"/>
        <v>0</v>
      </c>
      <c r="CO117" s="2">
        <f t="shared" si="138"/>
        <v>0</v>
      </c>
      <c r="CP117" s="2">
        <f t="shared" si="139"/>
        <v>0</v>
      </c>
      <c r="CQ117" s="2">
        <f t="shared" si="140"/>
        <v>0</v>
      </c>
      <c r="CR117" s="2">
        <f t="shared" si="141"/>
        <v>0</v>
      </c>
      <c r="CS117" s="2">
        <f t="shared" si="142"/>
        <v>0</v>
      </c>
      <c r="CT117" s="2">
        <f t="shared" si="143"/>
        <v>0</v>
      </c>
      <c r="CU117" s="2">
        <f t="shared" si="144"/>
        <v>0</v>
      </c>
      <c r="CV117" s="2">
        <f t="shared" si="145"/>
        <v>0</v>
      </c>
      <c r="CW117" s="2">
        <f t="shared" si="146"/>
        <v>0</v>
      </c>
      <c r="CX117" s="2">
        <f t="shared" si="147"/>
        <v>0</v>
      </c>
      <c r="CY117" s="2">
        <f t="shared" si="148"/>
        <v>0</v>
      </c>
      <c r="CZ117" s="2">
        <f t="shared" si="149"/>
        <v>0</v>
      </c>
      <c r="DA117" s="2">
        <f t="shared" si="150"/>
        <v>0</v>
      </c>
      <c r="DB117" s="2">
        <f t="shared" si="151"/>
        <v>0</v>
      </c>
      <c r="DC117" s="2">
        <f t="shared" si="152"/>
        <v>0</v>
      </c>
      <c r="DD117" s="2">
        <f t="shared" si="153"/>
        <v>0</v>
      </c>
      <c r="DE117" s="2">
        <f t="shared" si="154"/>
        <v>0</v>
      </c>
      <c r="DF117" s="2">
        <f t="shared" si="155"/>
        <v>0</v>
      </c>
      <c r="DG117" s="2">
        <f t="shared" si="156"/>
        <v>0</v>
      </c>
      <c r="DH117" s="2">
        <f t="shared" si="157"/>
        <v>0</v>
      </c>
      <c r="DI117" s="2">
        <f t="shared" si="158"/>
        <v>0</v>
      </c>
      <c r="DJ117" s="2">
        <f t="shared" si="159"/>
        <v>0</v>
      </c>
      <c r="DK117" s="2">
        <f t="shared" si="160"/>
        <v>0</v>
      </c>
      <c r="DL117" s="2">
        <f t="shared" si="161"/>
        <v>0</v>
      </c>
      <c r="DM117" s="2">
        <f t="shared" si="162"/>
        <v>0</v>
      </c>
      <c r="DN117" s="2">
        <f t="shared" si="163"/>
        <v>0</v>
      </c>
      <c r="DO117" s="2">
        <f t="shared" si="164"/>
        <v>0</v>
      </c>
      <c r="DP117" s="2">
        <f t="shared" si="165"/>
        <v>0</v>
      </c>
      <c r="DQ117" s="2">
        <f t="shared" si="166"/>
        <v>0</v>
      </c>
      <c r="DR117" s="2">
        <f t="shared" si="167"/>
        <v>0</v>
      </c>
      <c r="DS117" s="2">
        <f t="shared" si="168"/>
        <v>0</v>
      </c>
      <c r="DT117" s="2">
        <f t="shared" si="169"/>
        <v>0</v>
      </c>
      <c r="DU117" s="2">
        <f t="shared" si="170"/>
        <v>0</v>
      </c>
      <c r="DV117" s="2">
        <f t="shared" si="171"/>
        <v>0</v>
      </c>
      <c r="DW117" s="2">
        <f t="shared" si="172"/>
        <v>0</v>
      </c>
      <c r="DX117" s="2">
        <f t="shared" si="173"/>
        <v>0</v>
      </c>
      <c r="DY117" s="2">
        <f t="shared" si="174"/>
        <v>0</v>
      </c>
      <c r="DZ117" s="2">
        <f t="shared" si="175"/>
        <v>0</v>
      </c>
      <c r="EA117" s="2">
        <f t="shared" si="176"/>
        <v>0</v>
      </c>
      <c r="EB117" s="2">
        <f t="shared" si="177"/>
        <v>0</v>
      </c>
      <c r="EC117" s="2">
        <f t="shared" si="178"/>
        <v>0</v>
      </c>
      <c r="ED117" s="2">
        <f t="shared" si="179"/>
        <v>0</v>
      </c>
      <c r="EE117" s="2">
        <f t="shared" si="180"/>
        <v>0</v>
      </c>
      <c r="EF117" s="2">
        <f t="shared" si="181"/>
        <v>0</v>
      </c>
      <c r="EG117" s="2">
        <f t="shared" si="182"/>
        <v>0</v>
      </c>
      <c r="EH117" s="2">
        <f t="shared" si="122"/>
        <v>0</v>
      </c>
      <c r="EI117" s="2">
        <f t="shared" si="134"/>
        <v>0</v>
      </c>
      <c r="EJ117" s="2">
        <f t="shared" si="134"/>
        <v>0</v>
      </c>
      <c r="EK117" s="2">
        <f t="shared" si="134"/>
        <v>0</v>
      </c>
      <c r="EL117" s="2">
        <f t="shared" si="134"/>
        <v>0</v>
      </c>
      <c r="EM117" s="2">
        <f t="shared" si="134"/>
        <v>0</v>
      </c>
      <c r="EN117" s="2">
        <f t="shared" si="134"/>
        <v>0</v>
      </c>
      <c r="EO117" s="2">
        <f t="shared" si="134"/>
        <v>0</v>
      </c>
      <c r="EP117" s="2">
        <f t="shared" si="134"/>
        <v>0</v>
      </c>
    </row>
    <row r="118" spans="1:146" ht="14.25" x14ac:dyDescent="0.2">
      <c r="A118" s="7"/>
      <c r="B118" s="7"/>
      <c r="C118" s="7"/>
      <c r="L118" s="66"/>
      <c r="M118" s="9" t="str">
        <f>IF('BLOC PM'!A108&lt;&gt;"",'BLOC PM'!A108,"")</f>
        <v/>
      </c>
      <c r="N118" s="9">
        <f>IF(AND('BLOC PM'!A108&lt;&gt;"",'BLOC PM'!N108&lt;&gt;"*Non mis en vente"),1,0)</f>
        <v>0</v>
      </c>
      <c r="O118" s="9">
        <f>IF(OR('BLOC PM'!E108="CR",'BLOC PM'!E108="CE"),1,0)</f>
        <v>0</v>
      </c>
      <c r="P118" s="9">
        <f>IF(AND('BLOC PM'!N108&lt;&gt;"*RETIRE",'BLOC PM'!N108&lt;&gt;"*PAS D'OFFRE",'BLOC PM'!N108&lt;&gt;""),1,0)</f>
        <v>0</v>
      </c>
      <c r="Q118" s="10">
        <f>'BLOC PM'!I108</f>
        <v>0</v>
      </c>
      <c r="R118" s="10">
        <f t="shared" si="184"/>
        <v>0</v>
      </c>
      <c r="S118" s="10">
        <f>'BLOC PM'!L108</f>
        <v>0</v>
      </c>
      <c r="T118" s="10">
        <f t="shared" si="185"/>
        <v>0</v>
      </c>
      <c r="U118" s="10">
        <f>'BLOC PM'!O108</f>
        <v>0</v>
      </c>
      <c r="V118" s="10">
        <f t="shared" si="186"/>
        <v>0</v>
      </c>
      <c r="W118" s="10">
        <f>'BLOC PM'!B108</f>
        <v>0</v>
      </c>
      <c r="X118" s="7"/>
      <c r="Y118" s="2">
        <f>+'UP PM'!A109</f>
        <v>0</v>
      </c>
      <c r="Z118" s="2">
        <f>IF(AND('UP PM'!A109&lt;&gt;"",'UP PM'!N109&lt;&gt;"*Non mis en vente"),1,0)</f>
        <v>0</v>
      </c>
      <c r="AA118" s="2">
        <f>IF(AND('UP PM'!N109&lt;&gt;"*RETIRE",'UP PM'!N109&lt;&gt;"*PAS D'OFFRE",'UP PM'!N109&lt;&gt;""),1,0)</f>
        <v>0</v>
      </c>
      <c r="AB118" s="10">
        <f>+'UP PM'!G109</f>
        <v>0</v>
      </c>
      <c r="AC118" s="2">
        <f t="shared" si="183"/>
        <v>0</v>
      </c>
      <c r="AD118" s="2">
        <f>'UP PM'!B109</f>
        <v>0</v>
      </c>
      <c r="AE118" s="7"/>
      <c r="AF118" s="154"/>
      <c r="AG118" s="9" t="str">
        <f>IF('BLOC PM'!A108&lt;&gt;"",'BLOC PM'!A108,"")</f>
        <v/>
      </c>
      <c r="AH118" s="148">
        <f>IF(AND('BLOC PM'!$K108&gt;synthèse!AH$14,'BLOC PM'!$K108&lt;synthèse!AH$14+0.1),1,0)</f>
        <v>0</v>
      </c>
      <c r="AI118" s="148">
        <f>IF(AND('BLOC PM'!$K108&gt;synthèse!AI$14,'BLOC PM'!$K108&lt;synthèse!AI$14+0.1),1,0)</f>
        <v>0</v>
      </c>
      <c r="AJ118" s="148">
        <f>IF(AND('BLOC PM'!$K108&gt;synthèse!AJ$14,'BLOC PM'!$K108&lt;synthèse!AJ$14+0.1),1,0)</f>
        <v>0</v>
      </c>
      <c r="AK118" s="148">
        <f>IF(AND('BLOC PM'!$K108&gt;synthèse!AK$14,'BLOC PM'!$K108&lt;synthèse!AK$14+0.1),1,0)</f>
        <v>0</v>
      </c>
      <c r="AL118" s="148">
        <f>IF(AND('BLOC PM'!$K108&gt;synthèse!AL$14,'BLOC PM'!$K108&lt;synthèse!AL$14+0.1),1,0)</f>
        <v>0</v>
      </c>
      <c r="AM118" s="148">
        <f>IF(AND('BLOC PM'!$K108&gt;synthèse!AM$14,'BLOC PM'!$K108&lt;synthèse!AM$14+0.1),1,0)</f>
        <v>0</v>
      </c>
      <c r="AN118" s="148">
        <f>IF(AND('BLOC PM'!$K108&gt;synthèse!AN$14,'BLOC PM'!$K108&lt;synthèse!AN$14+0.1),1,0)</f>
        <v>0</v>
      </c>
      <c r="AO118" s="148">
        <f>IF(AND('BLOC PM'!$K108&gt;synthèse!AO$14,'BLOC PM'!$K108&lt;synthèse!AO$14+0.1),1,0)</f>
        <v>0</v>
      </c>
      <c r="AP118" s="148">
        <f>IF(AND('BLOC PM'!$K108&gt;synthèse!AP$14,'BLOC PM'!$K108&lt;synthèse!AP$14+0.1),1,0)</f>
        <v>0</v>
      </c>
      <c r="AQ118" s="148">
        <f>IF(AND('BLOC PM'!$K108&gt;synthèse!AQ$14,'BLOC PM'!$K108&lt;synthèse!AQ$14+0.1),1,0)</f>
        <v>0</v>
      </c>
      <c r="AR118" s="148">
        <f>IF(AND('BLOC PM'!$K108&gt;synthèse!AR$14,'BLOC PM'!$K108&lt;synthèse!AR$14+0.1),1,0)</f>
        <v>0</v>
      </c>
      <c r="AS118" s="148">
        <f>IF(AND('BLOC PM'!$K108&gt;synthèse!AS$14,'BLOC PM'!$K108&lt;synthèse!AS$14+0.1),1,0)</f>
        <v>0</v>
      </c>
      <c r="AT118" s="148">
        <f>IF(AND('BLOC PM'!$K108&gt;synthèse!AT$14,'BLOC PM'!$K108&lt;synthèse!AT$14+0.1),1,0)</f>
        <v>0</v>
      </c>
      <c r="AU118" s="148">
        <f>IF(AND('BLOC PM'!$K108&gt;synthèse!AU$14,'BLOC PM'!$K108&lt;synthèse!AU$14+0.1),1,0)</f>
        <v>0</v>
      </c>
      <c r="AV118" s="148">
        <f>IF(AND('BLOC PM'!$K108&gt;synthèse!AV$14,'BLOC PM'!$K108&lt;synthèse!AV$14+0.1),1,0)</f>
        <v>0</v>
      </c>
      <c r="AW118" s="148">
        <f>IF(AND('BLOC PM'!$K108&gt;synthèse!AW$14,'BLOC PM'!$K108&lt;synthèse!AW$14+0.1),1,0)</f>
        <v>0</v>
      </c>
      <c r="AX118" s="148">
        <f>IF(AND('BLOC PM'!$K108&gt;synthèse!AX$14,'BLOC PM'!$K108&lt;synthèse!AX$14+0.1),1,0)</f>
        <v>0</v>
      </c>
      <c r="AY118" s="148">
        <f>IF(AND('BLOC PM'!$K108&gt;synthèse!AY$14,'BLOC PM'!$K108&lt;synthèse!AY$14+0.1),1,0)</f>
        <v>0</v>
      </c>
      <c r="AZ118" s="148">
        <f>IF(AND('BLOC PM'!$K108&gt;synthèse!AZ$14,'BLOC PM'!$K108&lt;synthèse!AZ$14+0.1),1,0)</f>
        <v>0</v>
      </c>
      <c r="BA118" s="148">
        <f>IF(AND('BLOC PM'!$K108&gt;synthèse!BA$14,'BLOC PM'!$K108&lt;synthèse!BA$14+0.1),1,0)</f>
        <v>0</v>
      </c>
      <c r="BB118" s="148">
        <f>IF(AND('BLOC PM'!$K108&gt;synthèse!BB$14,'BLOC PM'!$K108&lt;synthèse!BB$14+0.1),1,0)</f>
        <v>0</v>
      </c>
      <c r="BC118" s="148">
        <f>IF(AND('BLOC PM'!$K108&gt;synthèse!BC$14,'BLOC PM'!$K108&lt;synthèse!BC$14+0.1),1,0)</f>
        <v>0</v>
      </c>
      <c r="BD118" s="148">
        <f>IF(AND('BLOC PM'!$K108&gt;synthèse!BD$14,'BLOC PM'!$K108&lt;synthèse!BD$14+0.1),1,0)</f>
        <v>0</v>
      </c>
      <c r="BE118" s="148">
        <f>IF(AND('BLOC PM'!$K108&gt;synthèse!BE$14,'BLOC PM'!$K108&lt;synthèse!BE$14+0.1),1,0)</f>
        <v>0</v>
      </c>
      <c r="BF118" s="148">
        <f>IF(AND('BLOC PM'!$K108&gt;synthèse!BF$14,'BLOC PM'!$K108&lt;synthèse!BF$14+0.1),1,0)</f>
        <v>0</v>
      </c>
      <c r="BG118" s="148">
        <f>IF(AND('BLOC PM'!$K108&gt;synthèse!BG$14,'BLOC PM'!$K108&lt;synthèse!BG$14+0.1),1,0)</f>
        <v>0</v>
      </c>
      <c r="BH118" s="148">
        <f>IF(AND('BLOC PM'!$K108&gt;synthèse!BH$14,'BLOC PM'!$K108&lt;synthèse!BH$14+0.1),1,0)</f>
        <v>0</v>
      </c>
      <c r="BI118" s="148">
        <f>IF(AND('BLOC PM'!$K108&gt;synthèse!BI$14,'BLOC PM'!$K108&lt;synthèse!BI$14+0.1),1,0)</f>
        <v>0</v>
      </c>
      <c r="BJ118" s="148">
        <f>IF(AND('BLOC PM'!$K108&gt;synthèse!BJ$14,'BLOC PM'!$K108&lt;synthèse!BJ$14+0.1),1,0)</f>
        <v>0</v>
      </c>
      <c r="BK118" s="148">
        <f>IF(AND('BLOC PM'!$K108&gt;synthèse!BK$14,'BLOC PM'!$K108&lt;synthèse!BK$14+0.1),1,0)</f>
        <v>0</v>
      </c>
      <c r="BL118" s="148">
        <f>IF(AND('BLOC PM'!$K108&gt;synthèse!BL$14,'BLOC PM'!$K108&lt;synthèse!BL$14+0.1),1,0)</f>
        <v>0</v>
      </c>
      <c r="BM118" s="148">
        <f>IF(AND('BLOC PM'!$K108&gt;synthèse!BM$14,'BLOC PM'!$K108&lt;synthèse!BM$14+0.1),1,0)</f>
        <v>0</v>
      </c>
      <c r="BN118" s="148">
        <f>IF(AND('BLOC PM'!$K108&gt;synthèse!BN$14,'BLOC PM'!$K108&lt;synthèse!BN$14+0.1),1,0)</f>
        <v>0</v>
      </c>
      <c r="BO118" s="148">
        <f>IF(AND('BLOC PM'!$K108&gt;synthèse!BO$14,'BLOC PM'!$K108&lt;synthèse!BO$14+0.1),1,0)</f>
        <v>0</v>
      </c>
      <c r="BP118" s="148">
        <f>IF(AND('BLOC PM'!$K108&gt;synthèse!BP$14,'BLOC PM'!$K108&lt;synthèse!BP$14+0.1),1,0)</f>
        <v>0</v>
      </c>
      <c r="BQ118" s="148">
        <f>IF(AND('BLOC PM'!$K108&gt;synthèse!BQ$14,'BLOC PM'!$K108&lt;synthèse!BQ$14+0.1),1,0)</f>
        <v>0</v>
      </c>
      <c r="BR118" s="148">
        <f>IF(AND('BLOC PM'!$K108&gt;synthèse!BR$14,'BLOC PM'!$K108&lt;synthèse!BR$14+0.1),1,0)</f>
        <v>0</v>
      </c>
      <c r="BS118" s="148">
        <f>IF(AND('BLOC PM'!$K108&gt;synthèse!BS$14,'BLOC PM'!$K108&lt;synthèse!BS$14+0.1),1,0)</f>
        <v>0</v>
      </c>
      <c r="BT118" s="148">
        <f>IF(AND('BLOC PM'!$K108&gt;synthèse!BT$14,'BLOC PM'!$K108&lt;synthèse!BT$14+0.1),1,0)</f>
        <v>0</v>
      </c>
      <c r="BU118" s="148">
        <f>IF(AND('BLOC PM'!$K108&gt;synthèse!BU$14,'BLOC PM'!$K108&lt;synthèse!BU$14+0.1),1,0)</f>
        <v>0</v>
      </c>
      <c r="BV118" s="148">
        <f>IF(AND('BLOC PM'!$K108&gt;synthèse!BV$14,'BLOC PM'!$K108&lt;synthèse!BV$14+0.1),1,0)</f>
        <v>0</v>
      </c>
      <c r="BW118" s="148">
        <f>IF(AND('BLOC PM'!$K108&gt;synthèse!BW$14,'BLOC PM'!$K108&lt;synthèse!BW$14+0.1),1,0)</f>
        <v>0</v>
      </c>
      <c r="BX118" s="148">
        <f>IF(AND('BLOC PM'!$K108&gt;synthèse!BX$14,'BLOC PM'!$K108&lt;synthèse!BX$14+0.1),1,0)</f>
        <v>0</v>
      </c>
      <c r="BY118" s="148">
        <f>IF(AND('BLOC PM'!$K108&gt;synthèse!BY$14,'BLOC PM'!$K108&lt;synthèse!BY$14+0.1),1,0)</f>
        <v>0</v>
      </c>
      <c r="BZ118" s="148">
        <f>IF(AND('BLOC PM'!$K108&gt;synthèse!BZ$14,'BLOC PM'!$K108&lt;synthèse!BZ$14+0.1),1,0)</f>
        <v>0</v>
      </c>
      <c r="CA118" s="148">
        <f>IF(AND('BLOC PM'!$K108&gt;synthèse!CA$14,'BLOC PM'!$K108&lt;synthèse!CA$14+0.1),1,0)</f>
        <v>0</v>
      </c>
      <c r="CB118" s="148">
        <f>IF(AND('BLOC PM'!$K108&gt;synthèse!CB$14,'BLOC PM'!$K108&lt;synthèse!CB$14+0.1),1,0)</f>
        <v>0</v>
      </c>
      <c r="CC118" s="148">
        <f>IF(AND('BLOC PM'!$K108&gt;synthèse!CC$14,'BLOC PM'!$K108&lt;synthèse!CC$14+0.1),1,0)</f>
        <v>0</v>
      </c>
      <c r="CD118" s="148">
        <f>IF(AND('BLOC PM'!$K108&gt;synthèse!CD$14,'BLOC PM'!$K108&lt;synthèse!CD$14+0.1),1,0)</f>
        <v>0</v>
      </c>
      <c r="CE118" s="148">
        <f>IF(AND('BLOC PM'!$K108&gt;synthèse!CE$14,'BLOC PM'!$K108&lt;synthèse!CE$14+0.1),1,0)</f>
        <v>0</v>
      </c>
      <c r="CF118" s="148">
        <f>IF(AND('BLOC PM'!$K108&gt;synthèse!CF$14,'BLOC PM'!$K108&lt;synthèse!CF$14+0.1),1,0)</f>
        <v>0</v>
      </c>
      <c r="CG118" s="148">
        <f>IF(AND('BLOC PM'!$K108&gt;synthèse!CG$14,'BLOC PM'!$K108&lt;synthèse!CG$14+0.1),1,0)</f>
        <v>0</v>
      </c>
      <c r="CH118" s="148">
        <f>IF(AND('BLOC PM'!$K108&gt;synthèse!CH$14,'BLOC PM'!$K108&lt;synthèse!CH$14+0.1),1,0)</f>
        <v>0</v>
      </c>
      <c r="CI118" s="148">
        <f>IF(AND('BLOC PM'!$K108&gt;synthèse!CI$14,'BLOC PM'!$K108&lt;synthèse!CI$14+0.1),1,0)</f>
        <v>0</v>
      </c>
      <c r="CJ118" s="148">
        <f>IF(AND('BLOC PM'!$K108&gt;synthèse!CJ$14,'BLOC PM'!$K108&lt;synthèse!CJ$14+0.1),1,0)</f>
        <v>0</v>
      </c>
      <c r="CK118" s="148">
        <f>IF(AND('BLOC PM'!$K108&gt;synthèse!CK$14,'BLOC PM'!$K108&lt;synthèse!CK$14+0.1),1,0)</f>
        <v>0</v>
      </c>
      <c r="CM118" s="2">
        <f t="shared" si="136"/>
        <v>0</v>
      </c>
      <c r="CN118" s="2">
        <f t="shared" si="137"/>
        <v>0</v>
      </c>
      <c r="CO118" s="2">
        <f t="shared" si="138"/>
        <v>0</v>
      </c>
      <c r="CP118" s="2">
        <f t="shared" si="139"/>
        <v>0</v>
      </c>
      <c r="CQ118" s="2">
        <f t="shared" si="140"/>
        <v>0</v>
      </c>
      <c r="CR118" s="2">
        <f t="shared" si="141"/>
        <v>0</v>
      </c>
      <c r="CS118" s="2">
        <f t="shared" si="142"/>
        <v>0</v>
      </c>
      <c r="CT118" s="2">
        <f t="shared" si="143"/>
        <v>0</v>
      </c>
      <c r="CU118" s="2">
        <f t="shared" si="144"/>
        <v>0</v>
      </c>
      <c r="CV118" s="2">
        <f t="shared" si="145"/>
        <v>0</v>
      </c>
      <c r="CW118" s="2">
        <f t="shared" si="146"/>
        <v>0</v>
      </c>
      <c r="CX118" s="2">
        <f t="shared" si="147"/>
        <v>0</v>
      </c>
      <c r="CY118" s="2">
        <f t="shared" si="148"/>
        <v>0</v>
      </c>
      <c r="CZ118" s="2">
        <f t="shared" si="149"/>
        <v>0</v>
      </c>
      <c r="DA118" s="2">
        <f t="shared" si="150"/>
        <v>0</v>
      </c>
      <c r="DB118" s="2">
        <f t="shared" si="151"/>
        <v>0</v>
      </c>
      <c r="DC118" s="2">
        <f t="shared" si="152"/>
        <v>0</v>
      </c>
      <c r="DD118" s="2">
        <f t="shared" si="153"/>
        <v>0</v>
      </c>
      <c r="DE118" s="2">
        <f t="shared" si="154"/>
        <v>0</v>
      </c>
      <c r="DF118" s="2">
        <f t="shared" si="155"/>
        <v>0</v>
      </c>
      <c r="DG118" s="2">
        <f t="shared" si="156"/>
        <v>0</v>
      </c>
      <c r="DH118" s="2">
        <f t="shared" si="157"/>
        <v>0</v>
      </c>
      <c r="DI118" s="2">
        <f t="shared" si="158"/>
        <v>0</v>
      </c>
      <c r="DJ118" s="2">
        <f t="shared" si="159"/>
        <v>0</v>
      </c>
      <c r="DK118" s="2">
        <f t="shared" si="160"/>
        <v>0</v>
      </c>
      <c r="DL118" s="2">
        <f t="shared" si="161"/>
        <v>0</v>
      </c>
      <c r="DM118" s="2">
        <f t="shared" si="162"/>
        <v>0</v>
      </c>
      <c r="DN118" s="2">
        <f t="shared" si="163"/>
        <v>0</v>
      </c>
      <c r="DO118" s="2">
        <f t="shared" si="164"/>
        <v>0</v>
      </c>
      <c r="DP118" s="2">
        <f t="shared" si="165"/>
        <v>0</v>
      </c>
      <c r="DQ118" s="2">
        <f t="shared" si="166"/>
        <v>0</v>
      </c>
      <c r="DR118" s="2">
        <f t="shared" si="167"/>
        <v>0</v>
      </c>
      <c r="DS118" s="2">
        <f t="shared" si="168"/>
        <v>0</v>
      </c>
      <c r="DT118" s="2">
        <f t="shared" si="169"/>
        <v>0</v>
      </c>
      <c r="DU118" s="2">
        <f t="shared" si="170"/>
        <v>0</v>
      </c>
      <c r="DV118" s="2">
        <f t="shared" si="171"/>
        <v>0</v>
      </c>
      <c r="DW118" s="2">
        <f t="shared" si="172"/>
        <v>0</v>
      </c>
      <c r="DX118" s="2">
        <f t="shared" si="173"/>
        <v>0</v>
      </c>
      <c r="DY118" s="2">
        <f t="shared" si="174"/>
        <v>0</v>
      </c>
      <c r="DZ118" s="2">
        <f t="shared" si="175"/>
        <v>0</v>
      </c>
      <c r="EA118" s="2">
        <f t="shared" si="176"/>
        <v>0</v>
      </c>
      <c r="EB118" s="2">
        <f t="shared" si="177"/>
        <v>0</v>
      </c>
      <c r="EC118" s="2">
        <f t="shared" si="178"/>
        <v>0</v>
      </c>
      <c r="ED118" s="2">
        <f t="shared" si="179"/>
        <v>0</v>
      </c>
      <c r="EE118" s="2">
        <f t="shared" si="180"/>
        <v>0</v>
      </c>
      <c r="EF118" s="2">
        <f t="shared" si="181"/>
        <v>0</v>
      </c>
      <c r="EG118" s="2">
        <f t="shared" si="182"/>
        <v>0</v>
      </c>
      <c r="EH118" s="2">
        <f t="shared" si="122"/>
        <v>0</v>
      </c>
      <c r="EI118" s="2">
        <f t="shared" si="134"/>
        <v>0</v>
      </c>
      <c r="EJ118" s="2">
        <f t="shared" si="134"/>
        <v>0</v>
      </c>
      <c r="EK118" s="2">
        <f t="shared" si="134"/>
        <v>0</v>
      </c>
      <c r="EL118" s="2">
        <f t="shared" si="134"/>
        <v>0</v>
      </c>
      <c r="EM118" s="2">
        <f t="shared" si="134"/>
        <v>0</v>
      </c>
      <c r="EN118" s="2">
        <f t="shared" si="134"/>
        <v>0</v>
      </c>
      <c r="EO118" s="2">
        <f t="shared" si="134"/>
        <v>0</v>
      </c>
      <c r="EP118" s="2">
        <f t="shared" si="134"/>
        <v>0</v>
      </c>
    </row>
    <row r="119" spans="1:146" ht="14.25" x14ac:dyDescent="0.2">
      <c r="A119" s="7"/>
      <c r="B119" s="7"/>
      <c r="C119" s="7"/>
      <c r="L119" s="66"/>
      <c r="M119" s="9" t="str">
        <f>IF('BLOC PM'!A109&lt;&gt;"",'BLOC PM'!A109,"")</f>
        <v/>
      </c>
      <c r="N119" s="9">
        <f>IF(AND('BLOC PM'!A109&lt;&gt;"",'BLOC PM'!N109&lt;&gt;"*Non mis en vente"),1,0)</f>
        <v>0</v>
      </c>
      <c r="O119" s="9">
        <f>IF(OR('BLOC PM'!E109="CR",'BLOC PM'!E109="CE"),1,0)</f>
        <v>0</v>
      </c>
      <c r="P119" s="9">
        <f>IF(AND('BLOC PM'!N109&lt;&gt;"*RETIRE",'BLOC PM'!N109&lt;&gt;"*PAS D'OFFRE",'BLOC PM'!N109&lt;&gt;""),1,0)</f>
        <v>0</v>
      </c>
      <c r="Q119" s="10">
        <f>'BLOC PM'!I109</f>
        <v>0</v>
      </c>
      <c r="R119" s="10">
        <f t="shared" si="184"/>
        <v>0</v>
      </c>
      <c r="S119" s="10">
        <f>'BLOC PM'!L109</f>
        <v>0</v>
      </c>
      <c r="T119" s="10">
        <f t="shared" si="185"/>
        <v>0</v>
      </c>
      <c r="U119" s="10">
        <f>'BLOC PM'!O109</f>
        <v>0</v>
      </c>
      <c r="V119" s="10">
        <f t="shared" si="186"/>
        <v>0</v>
      </c>
      <c r="W119" s="10">
        <f>'BLOC PM'!B109</f>
        <v>0</v>
      </c>
      <c r="X119" s="7"/>
      <c r="Y119" s="2">
        <f>+'UP PM'!A110</f>
        <v>0</v>
      </c>
      <c r="Z119" s="2">
        <f>IF(AND('UP PM'!A110&lt;&gt;"",'UP PM'!N110&lt;&gt;"*Non mis en vente"),1,0)</f>
        <v>0</v>
      </c>
      <c r="AA119" s="2">
        <f>IF(AND('UP PM'!N110&lt;&gt;"*RETIRE",'UP PM'!N110&lt;&gt;"*PAS D'OFFRE",'UP PM'!N110&lt;&gt;""),1,0)</f>
        <v>0</v>
      </c>
      <c r="AB119" s="10">
        <f>+'UP PM'!G110</f>
        <v>0</v>
      </c>
      <c r="AC119" s="2">
        <f t="shared" si="183"/>
        <v>0</v>
      </c>
      <c r="AD119" s="2">
        <f>'UP PM'!B110</f>
        <v>0</v>
      </c>
      <c r="AE119" s="7"/>
      <c r="AF119" s="154"/>
      <c r="AG119" s="9" t="str">
        <f>IF('BLOC PM'!A109&lt;&gt;"",'BLOC PM'!A109,"")</f>
        <v/>
      </c>
      <c r="AH119" s="148">
        <f>IF(AND('BLOC PM'!$K109&gt;synthèse!AH$14,'BLOC PM'!$K109&lt;synthèse!AH$14+0.1),1,0)</f>
        <v>0</v>
      </c>
      <c r="AI119" s="148">
        <f>IF(AND('BLOC PM'!$K109&gt;synthèse!AI$14,'BLOC PM'!$K109&lt;synthèse!AI$14+0.1),1,0)</f>
        <v>0</v>
      </c>
      <c r="AJ119" s="148">
        <f>IF(AND('BLOC PM'!$K109&gt;synthèse!AJ$14,'BLOC PM'!$K109&lt;synthèse!AJ$14+0.1),1,0)</f>
        <v>0</v>
      </c>
      <c r="AK119" s="148">
        <f>IF(AND('BLOC PM'!$K109&gt;synthèse!AK$14,'BLOC PM'!$K109&lt;synthèse!AK$14+0.1),1,0)</f>
        <v>0</v>
      </c>
      <c r="AL119" s="148">
        <f>IF(AND('BLOC PM'!$K109&gt;synthèse!AL$14,'BLOC PM'!$K109&lt;synthèse!AL$14+0.1),1,0)</f>
        <v>0</v>
      </c>
      <c r="AM119" s="148">
        <f>IF(AND('BLOC PM'!$K109&gt;synthèse!AM$14,'BLOC PM'!$K109&lt;synthèse!AM$14+0.1),1,0)</f>
        <v>0</v>
      </c>
      <c r="AN119" s="148">
        <f>IF(AND('BLOC PM'!$K109&gt;synthèse!AN$14,'BLOC PM'!$K109&lt;synthèse!AN$14+0.1),1,0)</f>
        <v>0</v>
      </c>
      <c r="AO119" s="148">
        <f>IF(AND('BLOC PM'!$K109&gt;synthèse!AO$14,'BLOC PM'!$K109&lt;synthèse!AO$14+0.1),1,0)</f>
        <v>0</v>
      </c>
      <c r="AP119" s="148">
        <f>IF(AND('BLOC PM'!$K109&gt;synthèse!AP$14,'BLOC PM'!$K109&lt;synthèse!AP$14+0.1),1,0)</f>
        <v>0</v>
      </c>
      <c r="AQ119" s="148">
        <f>IF(AND('BLOC PM'!$K109&gt;synthèse!AQ$14,'BLOC PM'!$K109&lt;synthèse!AQ$14+0.1),1,0)</f>
        <v>0</v>
      </c>
      <c r="AR119" s="148">
        <f>IF(AND('BLOC PM'!$K109&gt;synthèse!AR$14,'BLOC PM'!$K109&lt;synthèse!AR$14+0.1),1,0)</f>
        <v>0</v>
      </c>
      <c r="AS119" s="148">
        <f>IF(AND('BLOC PM'!$K109&gt;synthèse!AS$14,'BLOC PM'!$K109&lt;synthèse!AS$14+0.1),1,0)</f>
        <v>0</v>
      </c>
      <c r="AT119" s="148">
        <f>IF(AND('BLOC PM'!$K109&gt;synthèse!AT$14,'BLOC PM'!$K109&lt;synthèse!AT$14+0.1),1,0)</f>
        <v>0</v>
      </c>
      <c r="AU119" s="148">
        <f>IF(AND('BLOC PM'!$K109&gt;synthèse!AU$14,'BLOC PM'!$K109&lt;synthèse!AU$14+0.1),1,0)</f>
        <v>0</v>
      </c>
      <c r="AV119" s="148">
        <f>IF(AND('BLOC PM'!$K109&gt;synthèse!AV$14,'BLOC PM'!$K109&lt;synthèse!AV$14+0.1),1,0)</f>
        <v>0</v>
      </c>
      <c r="AW119" s="148">
        <f>IF(AND('BLOC PM'!$K109&gt;synthèse!AW$14,'BLOC PM'!$K109&lt;synthèse!AW$14+0.1),1,0)</f>
        <v>0</v>
      </c>
      <c r="AX119" s="148">
        <f>IF(AND('BLOC PM'!$K109&gt;synthèse!AX$14,'BLOC PM'!$K109&lt;synthèse!AX$14+0.1),1,0)</f>
        <v>0</v>
      </c>
      <c r="AY119" s="148">
        <f>IF(AND('BLOC PM'!$K109&gt;synthèse!AY$14,'BLOC PM'!$K109&lt;synthèse!AY$14+0.1),1,0)</f>
        <v>0</v>
      </c>
      <c r="AZ119" s="148">
        <f>IF(AND('BLOC PM'!$K109&gt;synthèse!AZ$14,'BLOC PM'!$K109&lt;synthèse!AZ$14+0.1),1,0)</f>
        <v>0</v>
      </c>
      <c r="BA119" s="148">
        <f>IF(AND('BLOC PM'!$K109&gt;synthèse!BA$14,'BLOC PM'!$K109&lt;synthèse!BA$14+0.1),1,0)</f>
        <v>0</v>
      </c>
      <c r="BB119" s="148">
        <f>IF(AND('BLOC PM'!$K109&gt;synthèse!BB$14,'BLOC PM'!$K109&lt;synthèse!BB$14+0.1),1,0)</f>
        <v>0</v>
      </c>
      <c r="BC119" s="148">
        <f>IF(AND('BLOC PM'!$K109&gt;synthèse!BC$14,'BLOC PM'!$K109&lt;synthèse!BC$14+0.1),1,0)</f>
        <v>0</v>
      </c>
      <c r="BD119" s="148">
        <f>IF(AND('BLOC PM'!$K109&gt;synthèse!BD$14,'BLOC PM'!$K109&lt;synthèse!BD$14+0.1),1,0)</f>
        <v>0</v>
      </c>
      <c r="BE119" s="148">
        <f>IF(AND('BLOC PM'!$K109&gt;synthèse!BE$14,'BLOC PM'!$K109&lt;synthèse!BE$14+0.1),1,0)</f>
        <v>0</v>
      </c>
      <c r="BF119" s="148">
        <f>IF(AND('BLOC PM'!$K109&gt;synthèse!BF$14,'BLOC PM'!$K109&lt;synthèse!BF$14+0.1),1,0)</f>
        <v>0</v>
      </c>
      <c r="BG119" s="148">
        <f>IF(AND('BLOC PM'!$K109&gt;synthèse!BG$14,'BLOC PM'!$K109&lt;synthèse!BG$14+0.1),1,0)</f>
        <v>0</v>
      </c>
      <c r="BH119" s="148">
        <f>IF(AND('BLOC PM'!$K109&gt;synthèse!BH$14,'BLOC PM'!$K109&lt;synthèse!BH$14+0.1),1,0)</f>
        <v>0</v>
      </c>
      <c r="BI119" s="148">
        <f>IF(AND('BLOC PM'!$K109&gt;synthèse!BI$14,'BLOC PM'!$K109&lt;synthèse!BI$14+0.1),1,0)</f>
        <v>0</v>
      </c>
      <c r="BJ119" s="148">
        <f>IF(AND('BLOC PM'!$K109&gt;synthèse!BJ$14,'BLOC PM'!$K109&lt;synthèse!BJ$14+0.1),1,0)</f>
        <v>0</v>
      </c>
      <c r="BK119" s="148">
        <f>IF(AND('BLOC PM'!$K109&gt;synthèse!BK$14,'BLOC PM'!$K109&lt;synthèse!BK$14+0.1),1,0)</f>
        <v>0</v>
      </c>
      <c r="BL119" s="148">
        <f>IF(AND('BLOC PM'!$K109&gt;synthèse!BL$14,'BLOC PM'!$K109&lt;synthèse!BL$14+0.1),1,0)</f>
        <v>0</v>
      </c>
      <c r="BM119" s="148">
        <f>IF(AND('BLOC PM'!$K109&gt;synthèse!BM$14,'BLOC PM'!$K109&lt;synthèse!BM$14+0.1),1,0)</f>
        <v>0</v>
      </c>
      <c r="BN119" s="148">
        <f>IF(AND('BLOC PM'!$K109&gt;synthèse!BN$14,'BLOC PM'!$K109&lt;synthèse!BN$14+0.1),1,0)</f>
        <v>0</v>
      </c>
      <c r="BO119" s="148">
        <f>IF(AND('BLOC PM'!$K109&gt;synthèse!BO$14,'BLOC PM'!$K109&lt;synthèse!BO$14+0.1),1,0)</f>
        <v>0</v>
      </c>
      <c r="BP119" s="148">
        <f>IF(AND('BLOC PM'!$K109&gt;synthèse!BP$14,'BLOC PM'!$K109&lt;synthèse!BP$14+0.1),1,0)</f>
        <v>0</v>
      </c>
      <c r="BQ119" s="148">
        <f>IF(AND('BLOC PM'!$K109&gt;synthèse!BQ$14,'BLOC PM'!$K109&lt;synthèse!BQ$14+0.1),1,0)</f>
        <v>0</v>
      </c>
      <c r="BR119" s="148">
        <f>IF(AND('BLOC PM'!$K109&gt;synthèse!BR$14,'BLOC PM'!$K109&lt;synthèse!BR$14+0.1),1,0)</f>
        <v>0</v>
      </c>
      <c r="BS119" s="148">
        <f>IF(AND('BLOC PM'!$K109&gt;synthèse!BS$14,'BLOC PM'!$K109&lt;synthèse!BS$14+0.1),1,0)</f>
        <v>0</v>
      </c>
      <c r="BT119" s="148">
        <f>IF(AND('BLOC PM'!$K109&gt;synthèse!BT$14,'BLOC PM'!$K109&lt;synthèse!BT$14+0.1),1,0)</f>
        <v>0</v>
      </c>
      <c r="BU119" s="148">
        <f>IF(AND('BLOC PM'!$K109&gt;synthèse!BU$14,'BLOC PM'!$K109&lt;synthèse!BU$14+0.1),1,0)</f>
        <v>0</v>
      </c>
      <c r="BV119" s="148">
        <f>IF(AND('BLOC PM'!$K109&gt;synthèse!BV$14,'BLOC PM'!$K109&lt;synthèse!BV$14+0.1),1,0)</f>
        <v>0</v>
      </c>
      <c r="BW119" s="148">
        <f>IF(AND('BLOC PM'!$K109&gt;synthèse!BW$14,'BLOC PM'!$K109&lt;synthèse!BW$14+0.1),1,0)</f>
        <v>0</v>
      </c>
      <c r="BX119" s="148">
        <f>IF(AND('BLOC PM'!$K109&gt;synthèse!BX$14,'BLOC PM'!$K109&lt;synthèse!BX$14+0.1),1,0)</f>
        <v>0</v>
      </c>
      <c r="BY119" s="148">
        <f>IF(AND('BLOC PM'!$K109&gt;synthèse!BY$14,'BLOC PM'!$K109&lt;synthèse!BY$14+0.1),1,0)</f>
        <v>0</v>
      </c>
      <c r="BZ119" s="148">
        <f>IF(AND('BLOC PM'!$K109&gt;synthèse!BZ$14,'BLOC PM'!$K109&lt;synthèse!BZ$14+0.1),1,0)</f>
        <v>0</v>
      </c>
      <c r="CA119" s="148">
        <f>IF(AND('BLOC PM'!$K109&gt;synthèse!CA$14,'BLOC PM'!$K109&lt;synthèse!CA$14+0.1),1,0)</f>
        <v>0</v>
      </c>
      <c r="CB119" s="148">
        <f>IF(AND('BLOC PM'!$K109&gt;synthèse!CB$14,'BLOC PM'!$K109&lt;synthèse!CB$14+0.1),1,0)</f>
        <v>0</v>
      </c>
      <c r="CC119" s="148">
        <f>IF(AND('BLOC PM'!$K109&gt;synthèse!CC$14,'BLOC PM'!$K109&lt;synthèse!CC$14+0.1),1,0)</f>
        <v>0</v>
      </c>
      <c r="CD119" s="148">
        <f>IF(AND('BLOC PM'!$K109&gt;synthèse!CD$14,'BLOC PM'!$K109&lt;synthèse!CD$14+0.1),1,0)</f>
        <v>0</v>
      </c>
      <c r="CE119" s="148">
        <f>IF(AND('BLOC PM'!$K109&gt;synthèse!CE$14,'BLOC PM'!$K109&lt;synthèse!CE$14+0.1),1,0)</f>
        <v>0</v>
      </c>
      <c r="CF119" s="148">
        <f>IF(AND('BLOC PM'!$K109&gt;synthèse!CF$14,'BLOC PM'!$K109&lt;synthèse!CF$14+0.1),1,0)</f>
        <v>0</v>
      </c>
      <c r="CG119" s="148">
        <f>IF(AND('BLOC PM'!$K109&gt;synthèse!CG$14,'BLOC PM'!$K109&lt;synthèse!CG$14+0.1),1,0)</f>
        <v>0</v>
      </c>
      <c r="CH119" s="148">
        <f>IF(AND('BLOC PM'!$K109&gt;synthèse!CH$14,'BLOC PM'!$K109&lt;synthèse!CH$14+0.1),1,0)</f>
        <v>0</v>
      </c>
      <c r="CI119" s="148">
        <f>IF(AND('BLOC PM'!$K109&gt;synthèse!CI$14,'BLOC PM'!$K109&lt;synthèse!CI$14+0.1),1,0)</f>
        <v>0</v>
      </c>
      <c r="CJ119" s="148">
        <f>IF(AND('BLOC PM'!$K109&gt;synthèse!CJ$14,'BLOC PM'!$K109&lt;synthèse!CJ$14+0.1),1,0)</f>
        <v>0</v>
      </c>
      <c r="CK119" s="148">
        <f>IF(AND('BLOC PM'!$K109&gt;synthèse!CK$14,'BLOC PM'!$K109&lt;synthèse!CK$14+0.1),1,0)</f>
        <v>0</v>
      </c>
      <c r="CM119" s="2">
        <f t="shared" si="136"/>
        <v>0</v>
      </c>
      <c r="CN119" s="2">
        <f t="shared" si="137"/>
        <v>0</v>
      </c>
      <c r="CO119" s="2">
        <f t="shared" si="138"/>
        <v>0</v>
      </c>
      <c r="CP119" s="2">
        <f t="shared" si="139"/>
        <v>0</v>
      </c>
      <c r="CQ119" s="2">
        <f t="shared" si="140"/>
        <v>0</v>
      </c>
      <c r="CR119" s="2">
        <f t="shared" si="141"/>
        <v>0</v>
      </c>
      <c r="CS119" s="2">
        <f t="shared" si="142"/>
        <v>0</v>
      </c>
      <c r="CT119" s="2">
        <f t="shared" si="143"/>
        <v>0</v>
      </c>
      <c r="CU119" s="2">
        <f t="shared" si="144"/>
        <v>0</v>
      </c>
      <c r="CV119" s="2">
        <f t="shared" si="145"/>
        <v>0</v>
      </c>
      <c r="CW119" s="2">
        <f t="shared" si="146"/>
        <v>0</v>
      </c>
      <c r="CX119" s="2">
        <f t="shared" si="147"/>
        <v>0</v>
      </c>
      <c r="CY119" s="2">
        <f t="shared" si="148"/>
        <v>0</v>
      </c>
      <c r="CZ119" s="2">
        <f t="shared" si="149"/>
        <v>0</v>
      </c>
      <c r="DA119" s="2">
        <f t="shared" si="150"/>
        <v>0</v>
      </c>
      <c r="DB119" s="2">
        <f t="shared" si="151"/>
        <v>0</v>
      </c>
      <c r="DC119" s="2">
        <f t="shared" si="152"/>
        <v>0</v>
      </c>
      <c r="DD119" s="2">
        <f t="shared" si="153"/>
        <v>0</v>
      </c>
      <c r="DE119" s="2">
        <f t="shared" si="154"/>
        <v>0</v>
      </c>
      <c r="DF119" s="2">
        <f t="shared" si="155"/>
        <v>0</v>
      </c>
      <c r="DG119" s="2">
        <f t="shared" si="156"/>
        <v>0</v>
      </c>
      <c r="DH119" s="2">
        <f t="shared" si="157"/>
        <v>0</v>
      </c>
      <c r="DI119" s="2">
        <f t="shared" si="158"/>
        <v>0</v>
      </c>
      <c r="DJ119" s="2">
        <f t="shared" si="159"/>
        <v>0</v>
      </c>
      <c r="DK119" s="2">
        <f t="shared" si="160"/>
        <v>0</v>
      </c>
      <c r="DL119" s="2">
        <f t="shared" si="161"/>
        <v>0</v>
      </c>
      <c r="DM119" s="2">
        <f t="shared" si="162"/>
        <v>0</v>
      </c>
      <c r="DN119" s="2">
        <f t="shared" si="163"/>
        <v>0</v>
      </c>
      <c r="DO119" s="2">
        <f t="shared" si="164"/>
        <v>0</v>
      </c>
      <c r="DP119" s="2">
        <f t="shared" si="165"/>
        <v>0</v>
      </c>
      <c r="DQ119" s="2">
        <f t="shared" si="166"/>
        <v>0</v>
      </c>
      <c r="DR119" s="2">
        <f t="shared" si="167"/>
        <v>0</v>
      </c>
      <c r="DS119" s="2">
        <f t="shared" si="168"/>
        <v>0</v>
      </c>
      <c r="DT119" s="2">
        <f t="shared" si="169"/>
        <v>0</v>
      </c>
      <c r="DU119" s="2">
        <f t="shared" si="170"/>
        <v>0</v>
      </c>
      <c r="DV119" s="2">
        <f t="shared" si="171"/>
        <v>0</v>
      </c>
      <c r="DW119" s="2">
        <f t="shared" si="172"/>
        <v>0</v>
      </c>
      <c r="DX119" s="2">
        <f t="shared" si="173"/>
        <v>0</v>
      </c>
      <c r="DY119" s="2">
        <f t="shared" si="174"/>
        <v>0</v>
      </c>
      <c r="DZ119" s="2">
        <f t="shared" si="175"/>
        <v>0</v>
      </c>
      <c r="EA119" s="2">
        <f t="shared" si="176"/>
        <v>0</v>
      </c>
      <c r="EB119" s="2">
        <f t="shared" si="177"/>
        <v>0</v>
      </c>
      <c r="EC119" s="2">
        <f t="shared" si="178"/>
        <v>0</v>
      </c>
      <c r="ED119" s="2">
        <f t="shared" si="179"/>
        <v>0</v>
      </c>
      <c r="EE119" s="2">
        <f t="shared" si="180"/>
        <v>0</v>
      </c>
      <c r="EF119" s="2">
        <f t="shared" si="181"/>
        <v>0</v>
      </c>
      <c r="EG119" s="2">
        <f t="shared" si="182"/>
        <v>0</v>
      </c>
      <c r="EH119" s="2">
        <f t="shared" si="122"/>
        <v>0</v>
      </c>
      <c r="EI119" s="2">
        <f t="shared" si="134"/>
        <v>0</v>
      </c>
      <c r="EJ119" s="2">
        <f t="shared" si="134"/>
        <v>0</v>
      </c>
      <c r="EK119" s="2">
        <f t="shared" si="134"/>
        <v>0</v>
      </c>
      <c r="EL119" s="2">
        <f t="shared" si="134"/>
        <v>0</v>
      </c>
      <c r="EM119" s="2">
        <f t="shared" si="134"/>
        <v>0</v>
      </c>
      <c r="EN119" s="2">
        <f t="shared" si="134"/>
        <v>0</v>
      </c>
      <c r="EO119" s="2">
        <f t="shared" si="134"/>
        <v>0</v>
      </c>
      <c r="EP119" s="2">
        <f t="shared" si="134"/>
        <v>0</v>
      </c>
    </row>
    <row r="120" spans="1:146" ht="14.25" x14ac:dyDescent="0.2">
      <c r="A120" s="7"/>
      <c r="L120" s="66"/>
      <c r="M120" s="9" t="str">
        <f>IF('BLOC PM'!A110&lt;&gt;"",'BLOC PM'!A110,"")</f>
        <v/>
      </c>
      <c r="N120" s="9">
        <f>IF(AND('BLOC PM'!A110&lt;&gt;"",'BLOC PM'!N110&lt;&gt;"*Non mis en vente"),1,0)</f>
        <v>0</v>
      </c>
      <c r="O120" s="9">
        <f>IF(OR('BLOC PM'!E110="CR",'BLOC PM'!E110="CE"),1,0)</f>
        <v>0</v>
      </c>
      <c r="P120" s="9">
        <f>IF(AND('BLOC PM'!N110&lt;&gt;"*RETIRE",'BLOC PM'!N110&lt;&gt;"*PAS D'OFFRE",'BLOC PM'!N110&lt;&gt;""),1,0)</f>
        <v>0</v>
      </c>
      <c r="Q120" s="10">
        <f>'BLOC PM'!I110</f>
        <v>0</v>
      </c>
      <c r="R120" s="10">
        <f t="shared" ref="R120:R144" si="187">Q120*P120</f>
        <v>0</v>
      </c>
      <c r="S120" s="10">
        <f>'BLOC PM'!L110</f>
        <v>0</v>
      </c>
      <c r="T120" s="10">
        <f t="shared" ref="T120:T144" si="188">S120*P120</f>
        <v>0</v>
      </c>
      <c r="U120" s="10">
        <f>'BLOC PM'!O110</f>
        <v>0</v>
      </c>
      <c r="V120" s="10">
        <f t="shared" ref="V120:V144" si="189">U120*P120</f>
        <v>0</v>
      </c>
      <c r="W120" s="10">
        <f>'BLOC PM'!B110</f>
        <v>0</v>
      </c>
      <c r="X120" s="7"/>
      <c r="Y120" s="2">
        <f>+'UP PM'!A111</f>
        <v>0</v>
      </c>
      <c r="Z120" s="2">
        <f>IF(AND('UP PM'!A111&lt;&gt;"",'UP PM'!N111&lt;&gt;"*Non mis en vente"),1,0)</f>
        <v>0</v>
      </c>
      <c r="AA120" s="2">
        <f>IF(AND('UP PM'!N111&lt;&gt;"*RETIRE",'UP PM'!N111&lt;&gt;"*PAS D'OFFRE",'UP PM'!N111&lt;&gt;""),1,0)</f>
        <v>0</v>
      </c>
      <c r="AB120" s="10">
        <f>+'UP PM'!G111</f>
        <v>0</v>
      </c>
      <c r="AC120" s="2">
        <f t="shared" si="183"/>
        <v>0</v>
      </c>
      <c r="AD120" s="2">
        <f>'UP PM'!B111</f>
        <v>0</v>
      </c>
      <c r="AE120" s="7"/>
      <c r="AF120" s="154"/>
      <c r="AG120" s="9" t="str">
        <f>IF('BLOC PM'!A110&lt;&gt;"",'BLOC PM'!A110,"")</f>
        <v/>
      </c>
      <c r="AH120" s="148">
        <f>IF(AND('BLOC PM'!$K110&gt;synthèse!AH$14,'BLOC PM'!$K110&lt;synthèse!AH$14+0.1),1,0)</f>
        <v>0</v>
      </c>
      <c r="AI120" s="148">
        <f>IF(AND('BLOC PM'!$K110&gt;synthèse!AI$14,'BLOC PM'!$K110&lt;synthèse!AI$14+0.1),1,0)</f>
        <v>0</v>
      </c>
      <c r="AJ120" s="148">
        <f>IF(AND('BLOC PM'!$K110&gt;synthèse!AJ$14,'BLOC PM'!$K110&lt;synthèse!AJ$14+0.1),1,0)</f>
        <v>0</v>
      </c>
      <c r="AK120" s="148">
        <f>IF(AND('BLOC PM'!$K110&gt;synthèse!AK$14,'BLOC PM'!$K110&lt;synthèse!AK$14+0.1),1,0)</f>
        <v>0</v>
      </c>
      <c r="AL120" s="148">
        <f>IF(AND('BLOC PM'!$K110&gt;synthèse!AL$14,'BLOC PM'!$K110&lt;synthèse!AL$14+0.1),1,0)</f>
        <v>0</v>
      </c>
      <c r="AM120" s="148">
        <f>IF(AND('BLOC PM'!$K110&gt;synthèse!AM$14,'BLOC PM'!$K110&lt;synthèse!AM$14+0.1),1,0)</f>
        <v>0</v>
      </c>
      <c r="AN120" s="148">
        <f>IF(AND('BLOC PM'!$K110&gt;synthèse!AN$14,'BLOC PM'!$K110&lt;synthèse!AN$14+0.1),1,0)</f>
        <v>0</v>
      </c>
      <c r="AO120" s="148">
        <f>IF(AND('BLOC PM'!$K110&gt;synthèse!AO$14,'BLOC PM'!$K110&lt;synthèse!AO$14+0.1),1,0)</f>
        <v>0</v>
      </c>
      <c r="AP120" s="148">
        <f>IF(AND('BLOC PM'!$K110&gt;synthèse!AP$14,'BLOC PM'!$K110&lt;synthèse!AP$14+0.1),1,0)</f>
        <v>0</v>
      </c>
      <c r="AQ120" s="148">
        <f>IF(AND('BLOC PM'!$K110&gt;synthèse!AQ$14,'BLOC PM'!$K110&lt;synthèse!AQ$14+0.1),1,0)</f>
        <v>0</v>
      </c>
      <c r="AR120" s="148">
        <f>IF(AND('BLOC PM'!$K110&gt;synthèse!AR$14,'BLOC PM'!$K110&lt;synthèse!AR$14+0.1),1,0)</f>
        <v>0</v>
      </c>
      <c r="AS120" s="148">
        <f>IF(AND('BLOC PM'!$K110&gt;synthèse!AS$14,'BLOC PM'!$K110&lt;synthèse!AS$14+0.1),1,0)</f>
        <v>0</v>
      </c>
      <c r="AT120" s="148">
        <f>IF(AND('BLOC PM'!$K110&gt;synthèse!AT$14,'BLOC PM'!$K110&lt;synthèse!AT$14+0.1),1,0)</f>
        <v>0</v>
      </c>
      <c r="AU120" s="148">
        <f>IF(AND('BLOC PM'!$K110&gt;synthèse!AU$14,'BLOC PM'!$K110&lt;synthèse!AU$14+0.1),1,0)</f>
        <v>0</v>
      </c>
      <c r="AV120" s="148">
        <f>IF(AND('BLOC PM'!$K110&gt;synthèse!AV$14,'BLOC PM'!$K110&lt;synthèse!AV$14+0.1),1,0)</f>
        <v>0</v>
      </c>
      <c r="AW120" s="148">
        <f>IF(AND('BLOC PM'!$K110&gt;synthèse!AW$14,'BLOC PM'!$K110&lt;synthèse!AW$14+0.1),1,0)</f>
        <v>0</v>
      </c>
      <c r="AX120" s="148">
        <f>IF(AND('BLOC PM'!$K110&gt;synthèse!AX$14,'BLOC PM'!$K110&lt;synthèse!AX$14+0.1),1,0)</f>
        <v>0</v>
      </c>
      <c r="AY120" s="148">
        <f>IF(AND('BLOC PM'!$K110&gt;synthèse!AY$14,'BLOC PM'!$K110&lt;synthèse!AY$14+0.1),1,0)</f>
        <v>0</v>
      </c>
      <c r="AZ120" s="148">
        <f>IF(AND('BLOC PM'!$K110&gt;synthèse!AZ$14,'BLOC PM'!$K110&lt;synthèse!AZ$14+0.1),1,0)</f>
        <v>0</v>
      </c>
      <c r="BA120" s="148">
        <f>IF(AND('BLOC PM'!$K110&gt;synthèse!BA$14,'BLOC PM'!$K110&lt;synthèse!BA$14+0.1),1,0)</f>
        <v>0</v>
      </c>
      <c r="BB120" s="148">
        <f>IF(AND('BLOC PM'!$K110&gt;synthèse!BB$14,'BLOC PM'!$K110&lt;synthèse!BB$14+0.1),1,0)</f>
        <v>0</v>
      </c>
      <c r="BC120" s="148">
        <f>IF(AND('BLOC PM'!$K110&gt;synthèse!BC$14,'BLOC PM'!$K110&lt;synthèse!BC$14+0.1),1,0)</f>
        <v>0</v>
      </c>
      <c r="BD120" s="148">
        <f>IF(AND('BLOC PM'!$K110&gt;synthèse!BD$14,'BLOC PM'!$K110&lt;synthèse!BD$14+0.1),1,0)</f>
        <v>0</v>
      </c>
      <c r="BE120" s="148">
        <f>IF(AND('BLOC PM'!$K110&gt;synthèse!BE$14,'BLOC PM'!$K110&lt;synthèse!BE$14+0.1),1,0)</f>
        <v>0</v>
      </c>
      <c r="BF120" s="148">
        <f>IF(AND('BLOC PM'!$K110&gt;synthèse!BF$14,'BLOC PM'!$K110&lt;synthèse!BF$14+0.1),1,0)</f>
        <v>0</v>
      </c>
      <c r="BG120" s="148">
        <f>IF(AND('BLOC PM'!$K110&gt;synthèse!BG$14,'BLOC PM'!$K110&lt;synthèse!BG$14+0.1),1,0)</f>
        <v>0</v>
      </c>
      <c r="BH120" s="148">
        <f>IF(AND('BLOC PM'!$K110&gt;synthèse!BH$14,'BLOC PM'!$K110&lt;synthèse!BH$14+0.1),1,0)</f>
        <v>0</v>
      </c>
      <c r="BI120" s="148">
        <f>IF(AND('BLOC PM'!$K110&gt;synthèse!BI$14,'BLOC PM'!$K110&lt;synthèse!BI$14+0.1),1,0)</f>
        <v>0</v>
      </c>
      <c r="BJ120" s="148">
        <f>IF(AND('BLOC PM'!$K110&gt;synthèse!BJ$14,'BLOC PM'!$K110&lt;synthèse!BJ$14+0.1),1,0)</f>
        <v>0</v>
      </c>
      <c r="BK120" s="148">
        <f>IF(AND('BLOC PM'!$K110&gt;synthèse!BK$14,'BLOC PM'!$K110&lt;synthèse!BK$14+0.1),1,0)</f>
        <v>0</v>
      </c>
      <c r="BL120" s="148">
        <f>IF(AND('BLOC PM'!$K110&gt;synthèse!BL$14,'BLOC PM'!$K110&lt;synthèse!BL$14+0.1),1,0)</f>
        <v>0</v>
      </c>
      <c r="BM120" s="148">
        <f>IF(AND('BLOC PM'!$K110&gt;synthèse!BM$14,'BLOC PM'!$K110&lt;synthèse!BM$14+0.1),1,0)</f>
        <v>0</v>
      </c>
      <c r="BN120" s="148">
        <f>IF(AND('BLOC PM'!$K110&gt;synthèse!BN$14,'BLOC PM'!$K110&lt;synthèse!BN$14+0.1),1,0)</f>
        <v>0</v>
      </c>
      <c r="BO120" s="148">
        <f>IF(AND('BLOC PM'!$K110&gt;synthèse!BO$14,'BLOC PM'!$K110&lt;synthèse!BO$14+0.1),1,0)</f>
        <v>0</v>
      </c>
      <c r="BP120" s="148">
        <f>IF(AND('BLOC PM'!$K110&gt;synthèse!BP$14,'BLOC PM'!$K110&lt;synthèse!BP$14+0.1),1,0)</f>
        <v>0</v>
      </c>
      <c r="BQ120" s="148">
        <f>IF(AND('BLOC PM'!$K110&gt;synthèse!BQ$14,'BLOC PM'!$K110&lt;synthèse!BQ$14+0.1),1,0)</f>
        <v>0</v>
      </c>
      <c r="BR120" s="148">
        <f>IF(AND('BLOC PM'!$K110&gt;synthèse!BR$14,'BLOC PM'!$K110&lt;synthèse!BR$14+0.1),1,0)</f>
        <v>0</v>
      </c>
      <c r="BS120" s="148">
        <f>IF(AND('BLOC PM'!$K110&gt;synthèse!BS$14,'BLOC PM'!$K110&lt;synthèse!BS$14+0.1),1,0)</f>
        <v>0</v>
      </c>
      <c r="BT120" s="148">
        <f>IF(AND('BLOC PM'!$K110&gt;synthèse!BT$14,'BLOC PM'!$K110&lt;synthèse!BT$14+0.1),1,0)</f>
        <v>0</v>
      </c>
      <c r="BU120" s="148">
        <f>IF(AND('BLOC PM'!$K110&gt;synthèse!BU$14,'BLOC PM'!$K110&lt;synthèse!BU$14+0.1),1,0)</f>
        <v>0</v>
      </c>
      <c r="BV120" s="148">
        <f>IF(AND('BLOC PM'!$K110&gt;synthèse!BV$14,'BLOC PM'!$K110&lt;synthèse!BV$14+0.1),1,0)</f>
        <v>0</v>
      </c>
      <c r="BW120" s="148">
        <f>IF(AND('BLOC PM'!$K110&gt;synthèse!BW$14,'BLOC PM'!$K110&lt;synthèse!BW$14+0.1),1,0)</f>
        <v>0</v>
      </c>
      <c r="BX120" s="148">
        <f>IF(AND('BLOC PM'!$K110&gt;synthèse!BX$14,'BLOC PM'!$K110&lt;synthèse!BX$14+0.1),1,0)</f>
        <v>0</v>
      </c>
      <c r="BY120" s="148">
        <f>IF(AND('BLOC PM'!$K110&gt;synthèse!BY$14,'BLOC PM'!$K110&lt;synthèse!BY$14+0.1),1,0)</f>
        <v>0</v>
      </c>
      <c r="BZ120" s="148">
        <f>IF(AND('BLOC PM'!$K110&gt;synthèse!BZ$14,'BLOC PM'!$K110&lt;synthèse!BZ$14+0.1),1,0)</f>
        <v>0</v>
      </c>
      <c r="CA120" s="148">
        <f>IF(AND('BLOC PM'!$K110&gt;synthèse!CA$14,'BLOC PM'!$K110&lt;synthèse!CA$14+0.1),1,0)</f>
        <v>0</v>
      </c>
      <c r="CB120" s="148">
        <f>IF(AND('BLOC PM'!$K110&gt;synthèse!CB$14,'BLOC PM'!$K110&lt;synthèse!CB$14+0.1),1,0)</f>
        <v>0</v>
      </c>
      <c r="CC120" s="148">
        <f>IF(AND('BLOC PM'!$K110&gt;synthèse!CC$14,'BLOC PM'!$K110&lt;synthèse!CC$14+0.1),1,0)</f>
        <v>0</v>
      </c>
      <c r="CD120" s="148">
        <f>IF(AND('BLOC PM'!$K110&gt;synthèse!CD$14,'BLOC PM'!$K110&lt;synthèse!CD$14+0.1),1,0)</f>
        <v>0</v>
      </c>
      <c r="CE120" s="148">
        <f>IF(AND('BLOC PM'!$K110&gt;synthèse!CE$14,'BLOC PM'!$K110&lt;synthèse!CE$14+0.1),1,0)</f>
        <v>0</v>
      </c>
      <c r="CF120" s="148">
        <f>IF(AND('BLOC PM'!$K110&gt;synthèse!CF$14,'BLOC PM'!$K110&lt;synthèse!CF$14+0.1),1,0)</f>
        <v>0</v>
      </c>
      <c r="CG120" s="148">
        <f>IF(AND('BLOC PM'!$K110&gt;synthèse!CG$14,'BLOC PM'!$K110&lt;synthèse!CG$14+0.1),1,0)</f>
        <v>0</v>
      </c>
      <c r="CH120" s="148">
        <f>IF(AND('BLOC PM'!$K110&gt;synthèse!CH$14,'BLOC PM'!$K110&lt;synthèse!CH$14+0.1),1,0)</f>
        <v>0</v>
      </c>
      <c r="CI120" s="148">
        <f>IF(AND('BLOC PM'!$K110&gt;synthèse!CI$14,'BLOC PM'!$K110&lt;synthèse!CI$14+0.1),1,0)</f>
        <v>0</v>
      </c>
      <c r="CJ120" s="148">
        <f>IF(AND('BLOC PM'!$K110&gt;synthèse!CJ$14,'BLOC PM'!$K110&lt;synthèse!CJ$14+0.1),1,0)</f>
        <v>0</v>
      </c>
      <c r="CK120" s="148">
        <f>IF(AND('BLOC PM'!$K110&gt;synthèse!CK$14,'BLOC PM'!$K110&lt;synthèse!CK$14+0.1),1,0)</f>
        <v>0</v>
      </c>
      <c r="CM120" s="2">
        <f t="shared" si="136"/>
        <v>0</v>
      </c>
      <c r="CN120" s="2">
        <f t="shared" si="137"/>
        <v>0</v>
      </c>
      <c r="CO120" s="2">
        <f t="shared" si="138"/>
        <v>0</v>
      </c>
      <c r="CP120" s="2">
        <f t="shared" si="139"/>
        <v>0</v>
      </c>
      <c r="CQ120" s="2">
        <f t="shared" si="140"/>
        <v>0</v>
      </c>
      <c r="CR120" s="2">
        <f t="shared" si="141"/>
        <v>0</v>
      </c>
      <c r="CS120" s="2">
        <f t="shared" si="142"/>
        <v>0</v>
      </c>
      <c r="CT120" s="2">
        <f t="shared" si="143"/>
        <v>0</v>
      </c>
      <c r="CU120" s="2">
        <f t="shared" si="144"/>
        <v>0</v>
      </c>
      <c r="CV120" s="2">
        <f t="shared" si="145"/>
        <v>0</v>
      </c>
      <c r="CW120" s="2">
        <f t="shared" si="146"/>
        <v>0</v>
      </c>
      <c r="CX120" s="2">
        <f t="shared" si="147"/>
        <v>0</v>
      </c>
      <c r="CY120" s="2">
        <f t="shared" si="148"/>
        <v>0</v>
      </c>
      <c r="CZ120" s="2">
        <f t="shared" si="149"/>
        <v>0</v>
      </c>
      <c r="DA120" s="2">
        <f t="shared" si="150"/>
        <v>0</v>
      </c>
      <c r="DB120" s="2">
        <f t="shared" si="151"/>
        <v>0</v>
      </c>
      <c r="DC120" s="2">
        <f t="shared" si="152"/>
        <v>0</v>
      </c>
      <c r="DD120" s="2">
        <f t="shared" si="153"/>
        <v>0</v>
      </c>
      <c r="DE120" s="2">
        <f t="shared" si="154"/>
        <v>0</v>
      </c>
      <c r="DF120" s="2">
        <f t="shared" si="155"/>
        <v>0</v>
      </c>
      <c r="DG120" s="2">
        <f t="shared" si="156"/>
        <v>0</v>
      </c>
      <c r="DH120" s="2">
        <f t="shared" si="157"/>
        <v>0</v>
      </c>
      <c r="DI120" s="2">
        <f t="shared" si="158"/>
        <v>0</v>
      </c>
      <c r="DJ120" s="2">
        <f t="shared" si="159"/>
        <v>0</v>
      </c>
      <c r="DK120" s="2">
        <f t="shared" si="160"/>
        <v>0</v>
      </c>
      <c r="DL120" s="2">
        <f t="shared" si="161"/>
        <v>0</v>
      </c>
      <c r="DM120" s="2">
        <f t="shared" si="162"/>
        <v>0</v>
      </c>
      <c r="DN120" s="2">
        <f t="shared" si="163"/>
        <v>0</v>
      </c>
      <c r="DO120" s="2">
        <f t="shared" si="164"/>
        <v>0</v>
      </c>
      <c r="DP120" s="2">
        <f t="shared" si="165"/>
        <v>0</v>
      </c>
      <c r="DQ120" s="2">
        <f t="shared" si="166"/>
        <v>0</v>
      </c>
      <c r="DR120" s="2">
        <f t="shared" si="167"/>
        <v>0</v>
      </c>
      <c r="DS120" s="2">
        <f t="shared" si="168"/>
        <v>0</v>
      </c>
      <c r="DT120" s="2">
        <f t="shared" si="169"/>
        <v>0</v>
      </c>
      <c r="DU120" s="2">
        <f t="shared" si="170"/>
        <v>0</v>
      </c>
      <c r="DV120" s="2">
        <f t="shared" si="171"/>
        <v>0</v>
      </c>
      <c r="DW120" s="2">
        <f t="shared" si="172"/>
        <v>0</v>
      </c>
      <c r="DX120" s="2">
        <f t="shared" si="173"/>
        <v>0</v>
      </c>
      <c r="DY120" s="2">
        <f t="shared" si="174"/>
        <v>0</v>
      </c>
      <c r="DZ120" s="2">
        <f t="shared" si="175"/>
        <v>0</v>
      </c>
      <c r="EA120" s="2">
        <f t="shared" si="176"/>
        <v>0</v>
      </c>
      <c r="EB120" s="2">
        <f t="shared" si="177"/>
        <v>0</v>
      </c>
      <c r="EC120" s="2">
        <f t="shared" si="178"/>
        <v>0</v>
      </c>
      <c r="ED120" s="2">
        <f t="shared" si="179"/>
        <v>0</v>
      </c>
      <c r="EE120" s="2">
        <f t="shared" si="180"/>
        <v>0</v>
      </c>
      <c r="EF120" s="2">
        <f t="shared" si="181"/>
        <v>0</v>
      </c>
      <c r="EG120" s="2">
        <f t="shared" si="182"/>
        <v>0</v>
      </c>
      <c r="EH120" s="2">
        <f t="shared" si="122"/>
        <v>0</v>
      </c>
      <c r="EI120" s="2">
        <f t="shared" si="122"/>
        <v>0</v>
      </c>
      <c r="EJ120" s="2">
        <f t="shared" si="122"/>
        <v>0</v>
      </c>
      <c r="EK120" s="2">
        <f t="shared" si="122"/>
        <v>0</v>
      </c>
      <c r="EL120" s="2">
        <f t="shared" si="122"/>
        <v>0</v>
      </c>
      <c r="EM120" s="2">
        <f t="shared" si="122"/>
        <v>0</v>
      </c>
      <c r="EN120" s="2">
        <f t="shared" si="122"/>
        <v>0</v>
      </c>
      <c r="EO120" s="2">
        <f t="shared" si="122"/>
        <v>0</v>
      </c>
      <c r="EP120" s="2">
        <f t="shared" si="122"/>
        <v>0</v>
      </c>
    </row>
    <row r="121" spans="1:146" ht="14.25" x14ac:dyDescent="0.2">
      <c r="A121" s="7"/>
      <c r="L121" s="66"/>
      <c r="M121" s="9" t="str">
        <f>IF('BLOC PM'!A111&lt;&gt;"",'BLOC PM'!A111,"")</f>
        <v/>
      </c>
      <c r="N121" s="9">
        <f>IF(AND('BLOC PM'!A111&lt;&gt;"",'BLOC PM'!N111&lt;&gt;"*Non mis en vente"),1,0)</f>
        <v>0</v>
      </c>
      <c r="O121" s="9">
        <f>IF(OR('BLOC PM'!E111="CR",'BLOC PM'!E111="CE"),1,0)</f>
        <v>0</v>
      </c>
      <c r="P121" s="9">
        <f>IF(AND('BLOC PM'!N111&lt;&gt;"*RETIRE",'BLOC PM'!N111&lt;&gt;"*PAS D'OFFRE",'BLOC PM'!N111&lt;&gt;""),1,0)</f>
        <v>0</v>
      </c>
      <c r="Q121" s="10">
        <f>'BLOC PM'!I111</f>
        <v>0</v>
      </c>
      <c r="R121" s="10">
        <f t="shared" si="187"/>
        <v>0</v>
      </c>
      <c r="S121" s="10">
        <f>'BLOC PM'!L111</f>
        <v>0</v>
      </c>
      <c r="T121" s="10">
        <f t="shared" si="188"/>
        <v>0</v>
      </c>
      <c r="U121" s="10">
        <f>'BLOC PM'!O111</f>
        <v>0</v>
      </c>
      <c r="V121" s="10">
        <f t="shared" si="189"/>
        <v>0</v>
      </c>
      <c r="W121" s="10">
        <f>'BLOC PM'!B111</f>
        <v>0</v>
      </c>
      <c r="X121" s="7"/>
      <c r="Y121" s="2">
        <f>+'UP PM'!A112</f>
        <v>0</v>
      </c>
      <c r="Z121" s="2">
        <f>IF(AND('UP PM'!A112&lt;&gt;"",'UP PM'!N112&lt;&gt;"*Non mis en vente"),1,0)</f>
        <v>0</v>
      </c>
      <c r="AA121" s="2">
        <f>IF(AND('UP PM'!N112&lt;&gt;"*RETIRE",'UP PM'!N112&lt;&gt;"*PAS D'OFFRE",'UP PM'!N112&lt;&gt;""),1,0)</f>
        <v>0</v>
      </c>
      <c r="AB121" s="10">
        <f>+'UP PM'!G112</f>
        <v>0</v>
      </c>
      <c r="AC121" s="2">
        <f t="shared" si="183"/>
        <v>0</v>
      </c>
      <c r="AD121" s="2">
        <f>'UP PM'!B112</f>
        <v>0</v>
      </c>
      <c r="AE121" s="7"/>
      <c r="AF121" s="154"/>
      <c r="AG121" s="9" t="str">
        <f>IF('BLOC PM'!A111&lt;&gt;"",'BLOC PM'!A111,"")</f>
        <v/>
      </c>
      <c r="AH121" s="148">
        <f>IF(AND('BLOC PM'!$K111&gt;synthèse!AH$14,'BLOC PM'!$K111&lt;synthèse!AH$14+0.1),1,0)</f>
        <v>0</v>
      </c>
      <c r="AI121" s="148">
        <f>IF(AND('BLOC PM'!$K111&gt;synthèse!AI$14,'BLOC PM'!$K111&lt;synthèse!AI$14+0.1),1,0)</f>
        <v>0</v>
      </c>
      <c r="AJ121" s="148">
        <f>IF(AND('BLOC PM'!$K111&gt;synthèse!AJ$14,'BLOC PM'!$K111&lt;synthèse!AJ$14+0.1),1,0)</f>
        <v>0</v>
      </c>
      <c r="AK121" s="148">
        <f>IF(AND('BLOC PM'!$K111&gt;synthèse!AK$14,'BLOC PM'!$K111&lt;synthèse!AK$14+0.1),1,0)</f>
        <v>0</v>
      </c>
      <c r="AL121" s="148">
        <f>IF(AND('BLOC PM'!$K111&gt;synthèse!AL$14,'BLOC PM'!$K111&lt;synthèse!AL$14+0.1),1,0)</f>
        <v>0</v>
      </c>
      <c r="AM121" s="148">
        <f>IF(AND('BLOC PM'!$K111&gt;synthèse!AM$14,'BLOC PM'!$K111&lt;synthèse!AM$14+0.1),1,0)</f>
        <v>0</v>
      </c>
      <c r="AN121" s="148">
        <f>IF(AND('BLOC PM'!$K111&gt;synthèse!AN$14,'BLOC PM'!$K111&lt;synthèse!AN$14+0.1),1,0)</f>
        <v>0</v>
      </c>
      <c r="AO121" s="148">
        <f>IF(AND('BLOC PM'!$K111&gt;synthèse!AO$14,'BLOC PM'!$K111&lt;synthèse!AO$14+0.1),1,0)</f>
        <v>0</v>
      </c>
      <c r="AP121" s="148">
        <f>IF(AND('BLOC PM'!$K111&gt;synthèse!AP$14,'BLOC PM'!$K111&lt;synthèse!AP$14+0.1),1,0)</f>
        <v>0</v>
      </c>
      <c r="AQ121" s="148">
        <f>IF(AND('BLOC PM'!$K111&gt;synthèse!AQ$14,'BLOC PM'!$K111&lt;synthèse!AQ$14+0.1),1,0)</f>
        <v>0</v>
      </c>
      <c r="AR121" s="148">
        <f>IF(AND('BLOC PM'!$K111&gt;synthèse!AR$14,'BLOC PM'!$K111&lt;synthèse!AR$14+0.1),1,0)</f>
        <v>0</v>
      </c>
      <c r="AS121" s="148">
        <f>IF(AND('BLOC PM'!$K111&gt;synthèse!AS$14,'BLOC PM'!$K111&lt;synthèse!AS$14+0.1),1,0)</f>
        <v>0</v>
      </c>
      <c r="AT121" s="148">
        <f>IF(AND('BLOC PM'!$K111&gt;synthèse!AT$14,'BLOC PM'!$K111&lt;synthèse!AT$14+0.1),1,0)</f>
        <v>0</v>
      </c>
      <c r="AU121" s="148">
        <f>IF(AND('BLOC PM'!$K111&gt;synthèse!AU$14,'BLOC PM'!$K111&lt;synthèse!AU$14+0.1),1,0)</f>
        <v>0</v>
      </c>
      <c r="AV121" s="148">
        <f>IF(AND('BLOC PM'!$K111&gt;synthèse!AV$14,'BLOC PM'!$K111&lt;synthèse!AV$14+0.1),1,0)</f>
        <v>0</v>
      </c>
      <c r="AW121" s="148">
        <f>IF(AND('BLOC PM'!$K111&gt;synthèse!AW$14,'BLOC PM'!$K111&lt;synthèse!AW$14+0.1),1,0)</f>
        <v>0</v>
      </c>
      <c r="AX121" s="148">
        <f>IF(AND('BLOC PM'!$K111&gt;synthèse!AX$14,'BLOC PM'!$K111&lt;synthèse!AX$14+0.1),1,0)</f>
        <v>0</v>
      </c>
      <c r="AY121" s="148">
        <f>IF(AND('BLOC PM'!$K111&gt;synthèse!AY$14,'BLOC PM'!$K111&lt;synthèse!AY$14+0.1),1,0)</f>
        <v>0</v>
      </c>
      <c r="AZ121" s="148">
        <f>IF(AND('BLOC PM'!$K111&gt;synthèse!AZ$14,'BLOC PM'!$K111&lt;synthèse!AZ$14+0.1),1,0)</f>
        <v>0</v>
      </c>
      <c r="BA121" s="148">
        <f>IF(AND('BLOC PM'!$K111&gt;synthèse!BA$14,'BLOC PM'!$K111&lt;synthèse!BA$14+0.1),1,0)</f>
        <v>0</v>
      </c>
      <c r="BB121" s="148">
        <f>IF(AND('BLOC PM'!$K111&gt;synthèse!BB$14,'BLOC PM'!$K111&lt;synthèse!BB$14+0.1),1,0)</f>
        <v>0</v>
      </c>
      <c r="BC121" s="148">
        <f>IF(AND('BLOC PM'!$K111&gt;synthèse!BC$14,'BLOC PM'!$K111&lt;synthèse!BC$14+0.1),1,0)</f>
        <v>0</v>
      </c>
      <c r="BD121" s="148">
        <f>IF(AND('BLOC PM'!$K111&gt;synthèse!BD$14,'BLOC PM'!$K111&lt;synthèse!BD$14+0.1),1,0)</f>
        <v>0</v>
      </c>
      <c r="BE121" s="148">
        <f>IF(AND('BLOC PM'!$K111&gt;synthèse!BE$14,'BLOC PM'!$K111&lt;synthèse!BE$14+0.1),1,0)</f>
        <v>0</v>
      </c>
      <c r="BF121" s="148">
        <f>IF(AND('BLOC PM'!$K111&gt;synthèse!BF$14,'BLOC PM'!$K111&lt;synthèse!BF$14+0.1),1,0)</f>
        <v>0</v>
      </c>
      <c r="BG121" s="148">
        <f>IF(AND('BLOC PM'!$K111&gt;synthèse!BG$14,'BLOC PM'!$K111&lt;synthèse!BG$14+0.1),1,0)</f>
        <v>0</v>
      </c>
      <c r="BH121" s="148">
        <f>IF(AND('BLOC PM'!$K111&gt;synthèse!BH$14,'BLOC PM'!$K111&lt;synthèse!BH$14+0.1),1,0)</f>
        <v>0</v>
      </c>
      <c r="BI121" s="148">
        <f>IF(AND('BLOC PM'!$K111&gt;synthèse!BI$14,'BLOC PM'!$K111&lt;synthèse!BI$14+0.1),1,0)</f>
        <v>0</v>
      </c>
      <c r="BJ121" s="148">
        <f>IF(AND('BLOC PM'!$K111&gt;synthèse!BJ$14,'BLOC PM'!$K111&lt;synthèse!BJ$14+0.1),1,0)</f>
        <v>0</v>
      </c>
      <c r="BK121" s="148">
        <f>IF(AND('BLOC PM'!$K111&gt;synthèse!BK$14,'BLOC PM'!$K111&lt;synthèse!BK$14+0.1),1,0)</f>
        <v>0</v>
      </c>
      <c r="BL121" s="148">
        <f>IF(AND('BLOC PM'!$K111&gt;synthèse!BL$14,'BLOC PM'!$K111&lt;synthèse!BL$14+0.1),1,0)</f>
        <v>0</v>
      </c>
      <c r="BM121" s="148">
        <f>IF(AND('BLOC PM'!$K111&gt;synthèse!BM$14,'BLOC PM'!$K111&lt;synthèse!BM$14+0.1),1,0)</f>
        <v>0</v>
      </c>
      <c r="BN121" s="148">
        <f>IF(AND('BLOC PM'!$K111&gt;synthèse!BN$14,'BLOC PM'!$K111&lt;synthèse!BN$14+0.1),1,0)</f>
        <v>0</v>
      </c>
      <c r="BO121" s="148">
        <f>IF(AND('BLOC PM'!$K111&gt;synthèse!BO$14,'BLOC PM'!$K111&lt;synthèse!BO$14+0.1),1,0)</f>
        <v>0</v>
      </c>
      <c r="BP121" s="148">
        <f>IF(AND('BLOC PM'!$K111&gt;synthèse!BP$14,'BLOC PM'!$K111&lt;synthèse!BP$14+0.1),1,0)</f>
        <v>0</v>
      </c>
      <c r="BQ121" s="148">
        <f>IF(AND('BLOC PM'!$K111&gt;synthèse!BQ$14,'BLOC PM'!$K111&lt;synthèse!BQ$14+0.1),1,0)</f>
        <v>0</v>
      </c>
      <c r="BR121" s="148">
        <f>IF(AND('BLOC PM'!$K111&gt;synthèse!BR$14,'BLOC PM'!$K111&lt;synthèse!BR$14+0.1),1,0)</f>
        <v>0</v>
      </c>
      <c r="BS121" s="148">
        <f>IF(AND('BLOC PM'!$K111&gt;synthèse!BS$14,'BLOC PM'!$K111&lt;synthèse!BS$14+0.1),1,0)</f>
        <v>0</v>
      </c>
      <c r="BT121" s="148">
        <f>IF(AND('BLOC PM'!$K111&gt;synthèse!BT$14,'BLOC PM'!$K111&lt;synthèse!BT$14+0.1),1,0)</f>
        <v>0</v>
      </c>
      <c r="BU121" s="148">
        <f>IF(AND('BLOC PM'!$K111&gt;synthèse!BU$14,'BLOC PM'!$K111&lt;synthèse!BU$14+0.1),1,0)</f>
        <v>0</v>
      </c>
      <c r="BV121" s="148">
        <f>IF(AND('BLOC PM'!$K111&gt;synthèse!BV$14,'BLOC PM'!$K111&lt;synthèse!BV$14+0.1),1,0)</f>
        <v>0</v>
      </c>
      <c r="BW121" s="148">
        <f>IF(AND('BLOC PM'!$K111&gt;synthèse!BW$14,'BLOC PM'!$K111&lt;synthèse!BW$14+0.1),1,0)</f>
        <v>0</v>
      </c>
      <c r="BX121" s="148">
        <f>IF(AND('BLOC PM'!$K111&gt;synthèse!BX$14,'BLOC PM'!$K111&lt;synthèse!BX$14+0.1),1,0)</f>
        <v>0</v>
      </c>
      <c r="BY121" s="148">
        <f>IF(AND('BLOC PM'!$K111&gt;synthèse!BY$14,'BLOC PM'!$K111&lt;synthèse!BY$14+0.1),1,0)</f>
        <v>0</v>
      </c>
      <c r="BZ121" s="148">
        <f>IF(AND('BLOC PM'!$K111&gt;synthèse!BZ$14,'BLOC PM'!$K111&lt;synthèse!BZ$14+0.1),1,0)</f>
        <v>0</v>
      </c>
      <c r="CA121" s="148">
        <f>IF(AND('BLOC PM'!$K111&gt;synthèse!CA$14,'BLOC PM'!$K111&lt;synthèse!CA$14+0.1),1,0)</f>
        <v>0</v>
      </c>
      <c r="CB121" s="148">
        <f>IF(AND('BLOC PM'!$K111&gt;synthèse!CB$14,'BLOC PM'!$K111&lt;synthèse!CB$14+0.1),1,0)</f>
        <v>0</v>
      </c>
      <c r="CC121" s="148">
        <f>IF(AND('BLOC PM'!$K111&gt;synthèse!CC$14,'BLOC PM'!$K111&lt;synthèse!CC$14+0.1),1,0)</f>
        <v>0</v>
      </c>
      <c r="CD121" s="148">
        <f>IF(AND('BLOC PM'!$K111&gt;synthèse!CD$14,'BLOC PM'!$K111&lt;synthèse!CD$14+0.1),1,0)</f>
        <v>0</v>
      </c>
      <c r="CE121" s="148">
        <f>IF(AND('BLOC PM'!$K111&gt;synthèse!CE$14,'BLOC PM'!$K111&lt;synthèse!CE$14+0.1),1,0)</f>
        <v>0</v>
      </c>
      <c r="CF121" s="148">
        <f>IF(AND('BLOC PM'!$K111&gt;synthèse!CF$14,'BLOC PM'!$K111&lt;synthèse!CF$14+0.1),1,0)</f>
        <v>0</v>
      </c>
      <c r="CG121" s="148">
        <f>IF(AND('BLOC PM'!$K111&gt;synthèse!CG$14,'BLOC PM'!$K111&lt;synthèse!CG$14+0.1),1,0)</f>
        <v>0</v>
      </c>
      <c r="CH121" s="148">
        <f>IF(AND('BLOC PM'!$K111&gt;synthèse!CH$14,'BLOC PM'!$K111&lt;synthèse!CH$14+0.1),1,0)</f>
        <v>0</v>
      </c>
      <c r="CI121" s="148">
        <f>IF(AND('BLOC PM'!$K111&gt;synthèse!CI$14,'BLOC PM'!$K111&lt;synthèse!CI$14+0.1),1,0)</f>
        <v>0</v>
      </c>
      <c r="CJ121" s="148">
        <f>IF(AND('BLOC PM'!$K111&gt;synthèse!CJ$14,'BLOC PM'!$K111&lt;synthèse!CJ$14+0.1),1,0)</f>
        <v>0</v>
      </c>
      <c r="CK121" s="148">
        <f>IF(AND('BLOC PM'!$K111&gt;synthèse!CK$14,'BLOC PM'!$K111&lt;synthèse!CK$14+0.1),1,0)</f>
        <v>0</v>
      </c>
      <c r="CM121" s="2">
        <f t="shared" si="136"/>
        <v>0</v>
      </c>
      <c r="CN121" s="2">
        <f t="shared" si="137"/>
        <v>0</v>
      </c>
      <c r="CO121" s="2">
        <f t="shared" si="138"/>
        <v>0</v>
      </c>
      <c r="CP121" s="2">
        <f t="shared" si="139"/>
        <v>0</v>
      </c>
      <c r="CQ121" s="2">
        <f t="shared" si="140"/>
        <v>0</v>
      </c>
      <c r="CR121" s="2">
        <f t="shared" si="141"/>
        <v>0</v>
      </c>
      <c r="CS121" s="2">
        <f t="shared" si="142"/>
        <v>0</v>
      </c>
      <c r="CT121" s="2">
        <f t="shared" si="143"/>
        <v>0</v>
      </c>
      <c r="CU121" s="2">
        <f t="shared" si="144"/>
        <v>0</v>
      </c>
      <c r="CV121" s="2">
        <f t="shared" si="145"/>
        <v>0</v>
      </c>
      <c r="CW121" s="2">
        <f t="shared" si="146"/>
        <v>0</v>
      </c>
      <c r="CX121" s="2">
        <f t="shared" si="147"/>
        <v>0</v>
      </c>
      <c r="CY121" s="2">
        <f t="shared" si="148"/>
        <v>0</v>
      </c>
      <c r="CZ121" s="2">
        <f t="shared" si="149"/>
        <v>0</v>
      </c>
      <c r="DA121" s="2">
        <f t="shared" si="150"/>
        <v>0</v>
      </c>
      <c r="DB121" s="2">
        <f t="shared" si="151"/>
        <v>0</v>
      </c>
      <c r="DC121" s="2">
        <f t="shared" si="152"/>
        <v>0</v>
      </c>
      <c r="DD121" s="2">
        <f t="shared" si="153"/>
        <v>0</v>
      </c>
      <c r="DE121" s="2">
        <f t="shared" si="154"/>
        <v>0</v>
      </c>
      <c r="DF121" s="2">
        <f t="shared" si="155"/>
        <v>0</v>
      </c>
      <c r="DG121" s="2">
        <f t="shared" si="156"/>
        <v>0</v>
      </c>
      <c r="DH121" s="2">
        <f t="shared" si="157"/>
        <v>0</v>
      </c>
      <c r="DI121" s="2">
        <f t="shared" si="158"/>
        <v>0</v>
      </c>
      <c r="DJ121" s="2">
        <f t="shared" si="159"/>
        <v>0</v>
      </c>
      <c r="DK121" s="2">
        <f t="shared" si="160"/>
        <v>0</v>
      </c>
      <c r="DL121" s="2">
        <f t="shared" si="161"/>
        <v>0</v>
      </c>
      <c r="DM121" s="2">
        <f t="shared" si="162"/>
        <v>0</v>
      </c>
      <c r="DN121" s="2">
        <f t="shared" si="163"/>
        <v>0</v>
      </c>
      <c r="DO121" s="2">
        <f t="shared" si="164"/>
        <v>0</v>
      </c>
      <c r="DP121" s="2">
        <f t="shared" si="165"/>
        <v>0</v>
      </c>
      <c r="DQ121" s="2">
        <f t="shared" si="166"/>
        <v>0</v>
      </c>
      <c r="DR121" s="2">
        <f t="shared" si="167"/>
        <v>0</v>
      </c>
      <c r="DS121" s="2">
        <f t="shared" si="168"/>
        <v>0</v>
      </c>
      <c r="DT121" s="2">
        <f t="shared" si="169"/>
        <v>0</v>
      </c>
      <c r="DU121" s="2">
        <f t="shared" si="170"/>
        <v>0</v>
      </c>
      <c r="DV121" s="2">
        <f t="shared" si="171"/>
        <v>0</v>
      </c>
      <c r="DW121" s="2">
        <f t="shared" si="172"/>
        <v>0</v>
      </c>
      <c r="DX121" s="2">
        <f t="shared" si="173"/>
        <v>0</v>
      </c>
      <c r="DY121" s="2">
        <f t="shared" si="174"/>
        <v>0</v>
      </c>
      <c r="DZ121" s="2">
        <f t="shared" si="175"/>
        <v>0</v>
      </c>
      <c r="EA121" s="2">
        <f t="shared" si="176"/>
        <v>0</v>
      </c>
      <c r="EB121" s="2">
        <f t="shared" si="177"/>
        <v>0</v>
      </c>
      <c r="EC121" s="2">
        <f t="shared" si="178"/>
        <v>0</v>
      </c>
      <c r="ED121" s="2">
        <f t="shared" si="179"/>
        <v>0</v>
      </c>
      <c r="EE121" s="2">
        <f t="shared" si="180"/>
        <v>0</v>
      </c>
      <c r="EF121" s="2">
        <f t="shared" si="181"/>
        <v>0</v>
      </c>
      <c r="EG121" s="2">
        <f t="shared" si="182"/>
        <v>0</v>
      </c>
      <c r="EH121" s="2">
        <f t="shared" ref="EH121:EP123" si="190">CC121*$O121</f>
        <v>0</v>
      </c>
      <c r="EI121" s="2">
        <f t="shared" si="190"/>
        <v>0</v>
      </c>
      <c r="EJ121" s="2">
        <f t="shared" si="190"/>
        <v>0</v>
      </c>
      <c r="EK121" s="2">
        <f t="shared" si="190"/>
        <v>0</v>
      </c>
      <c r="EL121" s="2">
        <f t="shared" si="190"/>
        <v>0</v>
      </c>
      <c r="EM121" s="2">
        <f t="shared" si="190"/>
        <v>0</v>
      </c>
      <c r="EN121" s="2">
        <f t="shared" si="190"/>
        <v>0</v>
      </c>
      <c r="EO121" s="2">
        <f t="shared" si="190"/>
        <v>0</v>
      </c>
      <c r="EP121" s="2">
        <f t="shared" si="190"/>
        <v>0</v>
      </c>
    </row>
    <row r="122" spans="1:146" ht="14.25" x14ac:dyDescent="0.2">
      <c r="A122" s="7"/>
      <c r="L122" s="66"/>
      <c r="M122" s="9" t="str">
        <f>IF('BLOC PM'!A112&lt;&gt;"",'BLOC PM'!A112,"")</f>
        <v/>
      </c>
      <c r="N122" s="9">
        <f>IF(AND('BLOC PM'!A112&lt;&gt;"",'BLOC PM'!N112&lt;&gt;"*Non mis en vente"),1,0)</f>
        <v>0</v>
      </c>
      <c r="O122" s="9">
        <f>IF(OR('BLOC PM'!E112="CR",'BLOC PM'!E112="CE"),1,0)</f>
        <v>0</v>
      </c>
      <c r="P122" s="9">
        <f>IF(AND('BLOC PM'!N112&lt;&gt;"*RETIRE",'BLOC PM'!N112&lt;&gt;"*PAS D'OFFRE",'BLOC PM'!N112&lt;&gt;""),1,0)</f>
        <v>0</v>
      </c>
      <c r="Q122" s="10">
        <f>'BLOC PM'!I112</f>
        <v>0</v>
      </c>
      <c r="R122" s="10">
        <f t="shared" si="187"/>
        <v>0</v>
      </c>
      <c r="S122" s="10">
        <f>'BLOC PM'!L112</f>
        <v>0</v>
      </c>
      <c r="T122" s="10">
        <f t="shared" si="188"/>
        <v>0</v>
      </c>
      <c r="U122" s="10">
        <f>'BLOC PM'!O112</f>
        <v>0</v>
      </c>
      <c r="V122" s="10">
        <f t="shared" si="189"/>
        <v>0</v>
      </c>
      <c r="W122" s="10">
        <f>'BLOC PM'!B112</f>
        <v>0</v>
      </c>
      <c r="X122" s="7"/>
      <c r="Y122" s="2">
        <f>+'UP PM'!A113</f>
        <v>0</v>
      </c>
      <c r="Z122" s="2">
        <f>IF(AND('UP PM'!A113&lt;&gt;"",'UP PM'!N113&lt;&gt;"*Non mis en vente"),1,0)</f>
        <v>0</v>
      </c>
      <c r="AA122" s="2">
        <f>IF(AND('UP PM'!N113&lt;&gt;"*RETIRE",'UP PM'!N113&lt;&gt;"*PAS D'OFFRE",'UP PM'!N113&lt;&gt;""),1,0)</f>
        <v>0</v>
      </c>
      <c r="AB122" s="10">
        <f>+'UP PM'!G113</f>
        <v>0</v>
      </c>
      <c r="AC122" s="2">
        <f t="shared" si="183"/>
        <v>0</v>
      </c>
      <c r="AD122" s="2">
        <f>'UP PM'!B113</f>
        <v>0</v>
      </c>
      <c r="AE122" s="7"/>
      <c r="AF122" s="154"/>
      <c r="AG122" s="9" t="str">
        <f>IF('BLOC PM'!A112&lt;&gt;"",'BLOC PM'!A112,"")</f>
        <v/>
      </c>
      <c r="AH122" s="148">
        <f>IF(AND('BLOC PM'!$K112&gt;synthèse!AH$14,'BLOC PM'!$K112&lt;synthèse!AH$14+0.1),1,0)</f>
        <v>0</v>
      </c>
      <c r="AI122" s="148">
        <f>IF(AND('BLOC PM'!$K112&gt;synthèse!AI$14,'BLOC PM'!$K112&lt;synthèse!AI$14+0.1),1,0)</f>
        <v>0</v>
      </c>
      <c r="AJ122" s="148">
        <f>IF(AND('BLOC PM'!$K112&gt;synthèse!AJ$14,'BLOC PM'!$K112&lt;synthèse!AJ$14+0.1),1,0)</f>
        <v>0</v>
      </c>
      <c r="AK122" s="148">
        <f>IF(AND('BLOC PM'!$K112&gt;synthèse!AK$14,'BLOC PM'!$K112&lt;synthèse!AK$14+0.1),1,0)</f>
        <v>0</v>
      </c>
      <c r="AL122" s="148">
        <f>IF(AND('BLOC PM'!$K112&gt;synthèse!AL$14,'BLOC PM'!$K112&lt;synthèse!AL$14+0.1),1,0)</f>
        <v>0</v>
      </c>
      <c r="AM122" s="148">
        <f>IF(AND('BLOC PM'!$K112&gt;synthèse!AM$14,'BLOC PM'!$K112&lt;synthèse!AM$14+0.1),1,0)</f>
        <v>0</v>
      </c>
      <c r="AN122" s="148">
        <f>IF(AND('BLOC PM'!$K112&gt;synthèse!AN$14,'BLOC PM'!$K112&lt;synthèse!AN$14+0.1),1,0)</f>
        <v>0</v>
      </c>
      <c r="AO122" s="148">
        <f>IF(AND('BLOC PM'!$K112&gt;synthèse!AO$14,'BLOC PM'!$K112&lt;synthèse!AO$14+0.1),1,0)</f>
        <v>0</v>
      </c>
      <c r="AP122" s="148">
        <f>IF(AND('BLOC PM'!$K112&gt;synthèse!AP$14,'BLOC PM'!$K112&lt;synthèse!AP$14+0.1),1,0)</f>
        <v>0</v>
      </c>
      <c r="AQ122" s="148">
        <f>IF(AND('BLOC PM'!$K112&gt;synthèse!AQ$14,'BLOC PM'!$K112&lt;synthèse!AQ$14+0.1),1,0)</f>
        <v>0</v>
      </c>
      <c r="AR122" s="148">
        <f>IF(AND('BLOC PM'!$K112&gt;synthèse!AR$14,'BLOC PM'!$K112&lt;synthèse!AR$14+0.1),1,0)</f>
        <v>0</v>
      </c>
      <c r="AS122" s="148">
        <f>IF(AND('BLOC PM'!$K112&gt;synthèse!AS$14,'BLOC PM'!$K112&lt;synthèse!AS$14+0.1),1,0)</f>
        <v>0</v>
      </c>
      <c r="AT122" s="148">
        <f>IF(AND('BLOC PM'!$K112&gt;synthèse!AT$14,'BLOC PM'!$K112&lt;synthèse!AT$14+0.1),1,0)</f>
        <v>0</v>
      </c>
      <c r="AU122" s="148">
        <f>IF(AND('BLOC PM'!$K112&gt;synthèse!AU$14,'BLOC PM'!$K112&lt;synthèse!AU$14+0.1),1,0)</f>
        <v>0</v>
      </c>
      <c r="AV122" s="148">
        <f>IF(AND('BLOC PM'!$K112&gt;synthèse!AV$14,'BLOC PM'!$K112&lt;synthèse!AV$14+0.1),1,0)</f>
        <v>0</v>
      </c>
      <c r="AW122" s="148">
        <f>IF(AND('BLOC PM'!$K112&gt;synthèse!AW$14,'BLOC PM'!$K112&lt;synthèse!AW$14+0.1),1,0)</f>
        <v>0</v>
      </c>
      <c r="AX122" s="148">
        <f>IF(AND('BLOC PM'!$K112&gt;synthèse!AX$14,'BLOC PM'!$K112&lt;synthèse!AX$14+0.1),1,0)</f>
        <v>0</v>
      </c>
      <c r="AY122" s="148">
        <f>IF(AND('BLOC PM'!$K112&gt;synthèse!AY$14,'BLOC PM'!$K112&lt;synthèse!AY$14+0.1),1,0)</f>
        <v>0</v>
      </c>
      <c r="AZ122" s="148">
        <f>IF(AND('BLOC PM'!$K112&gt;synthèse!AZ$14,'BLOC PM'!$K112&lt;synthèse!AZ$14+0.1),1,0)</f>
        <v>0</v>
      </c>
      <c r="BA122" s="148">
        <f>IF(AND('BLOC PM'!$K112&gt;synthèse!BA$14,'BLOC PM'!$K112&lt;synthèse!BA$14+0.1),1,0)</f>
        <v>0</v>
      </c>
      <c r="BB122" s="148">
        <f>IF(AND('BLOC PM'!$K112&gt;synthèse!BB$14,'BLOC PM'!$K112&lt;synthèse!BB$14+0.1),1,0)</f>
        <v>0</v>
      </c>
      <c r="BC122" s="148">
        <f>IF(AND('BLOC PM'!$K112&gt;synthèse!BC$14,'BLOC PM'!$K112&lt;synthèse!BC$14+0.1),1,0)</f>
        <v>0</v>
      </c>
      <c r="BD122" s="148">
        <f>IF(AND('BLOC PM'!$K112&gt;synthèse!BD$14,'BLOC PM'!$K112&lt;synthèse!BD$14+0.1),1,0)</f>
        <v>0</v>
      </c>
      <c r="BE122" s="148">
        <f>IF(AND('BLOC PM'!$K112&gt;synthèse!BE$14,'BLOC PM'!$K112&lt;synthèse!BE$14+0.1),1,0)</f>
        <v>0</v>
      </c>
      <c r="BF122" s="148">
        <f>IF(AND('BLOC PM'!$K112&gt;synthèse!BF$14,'BLOC PM'!$K112&lt;synthèse!BF$14+0.1),1,0)</f>
        <v>0</v>
      </c>
      <c r="BG122" s="148">
        <f>IF(AND('BLOC PM'!$K112&gt;synthèse!BG$14,'BLOC PM'!$K112&lt;synthèse!BG$14+0.1),1,0)</f>
        <v>0</v>
      </c>
      <c r="BH122" s="148">
        <f>IF(AND('BLOC PM'!$K112&gt;synthèse!BH$14,'BLOC PM'!$K112&lt;synthèse!BH$14+0.1),1,0)</f>
        <v>0</v>
      </c>
      <c r="BI122" s="148">
        <f>IF(AND('BLOC PM'!$K112&gt;synthèse!BI$14,'BLOC PM'!$K112&lt;synthèse!BI$14+0.1),1,0)</f>
        <v>0</v>
      </c>
      <c r="BJ122" s="148">
        <f>IF(AND('BLOC PM'!$K112&gt;synthèse!BJ$14,'BLOC PM'!$K112&lt;synthèse!BJ$14+0.1),1,0)</f>
        <v>0</v>
      </c>
      <c r="BK122" s="148">
        <f>IF(AND('BLOC PM'!$K112&gt;synthèse!BK$14,'BLOC PM'!$K112&lt;synthèse!BK$14+0.1),1,0)</f>
        <v>0</v>
      </c>
      <c r="BL122" s="148">
        <f>IF(AND('BLOC PM'!$K112&gt;synthèse!BL$14,'BLOC PM'!$K112&lt;synthèse!BL$14+0.1),1,0)</f>
        <v>0</v>
      </c>
      <c r="BM122" s="148">
        <f>IF(AND('BLOC PM'!$K112&gt;synthèse!BM$14,'BLOC PM'!$K112&lt;synthèse!BM$14+0.1),1,0)</f>
        <v>0</v>
      </c>
      <c r="BN122" s="148">
        <f>IF(AND('BLOC PM'!$K112&gt;synthèse!BN$14,'BLOC PM'!$K112&lt;synthèse!BN$14+0.1),1,0)</f>
        <v>0</v>
      </c>
      <c r="BO122" s="148">
        <f>IF(AND('BLOC PM'!$K112&gt;synthèse!BO$14,'BLOC PM'!$K112&lt;synthèse!BO$14+0.1),1,0)</f>
        <v>0</v>
      </c>
      <c r="BP122" s="148">
        <f>IF(AND('BLOC PM'!$K112&gt;synthèse!BP$14,'BLOC PM'!$K112&lt;synthèse!BP$14+0.1),1,0)</f>
        <v>0</v>
      </c>
      <c r="BQ122" s="148">
        <f>IF(AND('BLOC PM'!$K112&gt;synthèse!BQ$14,'BLOC PM'!$K112&lt;synthèse!BQ$14+0.1),1,0)</f>
        <v>0</v>
      </c>
      <c r="BR122" s="148">
        <f>IF(AND('BLOC PM'!$K112&gt;synthèse!BR$14,'BLOC PM'!$K112&lt;synthèse!BR$14+0.1),1,0)</f>
        <v>0</v>
      </c>
      <c r="BS122" s="148">
        <f>IF(AND('BLOC PM'!$K112&gt;synthèse!BS$14,'BLOC PM'!$K112&lt;synthèse!BS$14+0.1),1,0)</f>
        <v>0</v>
      </c>
      <c r="BT122" s="148">
        <f>IF(AND('BLOC PM'!$K112&gt;synthèse!BT$14,'BLOC PM'!$K112&lt;synthèse!BT$14+0.1),1,0)</f>
        <v>0</v>
      </c>
      <c r="BU122" s="148">
        <f>IF(AND('BLOC PM'!$K112&gt;synthèse!BU$14,'BLOC PM'!$K112&lt;synthèse!BU$14+0.1),1,0)</f>
        <v>0</v>
      </c>
      <c r="BV122" s="148">
        <f>IF(AND('BLOC PM'!$K112&gt;synthèse!BV$14,'BLOC PM'!$K112&lt;synthèse!BV$14+0.1),1,0)</f>
        <v>0</v>
      </c>
      <c r="BW122" s="148">
        <f>IF(AND('BLOC PM'!$K112&gt;synthèse!BW$14,'BLOC PM'!$K112&lt;synthèse!BW$14+0.1),1,0)</f>
        <v>0</v>
      </c>
      <c r="BX122" s="148">
        <f>IF(AND('BLOC PM'!$K112&gt;synthèse!BX$14,'BLOC PM'!$K112&lt;synthèse!BX$14+0.1),1,0)</f>
        <v>0</v>
      </c>
      <c r="BY122" s="148">
        <f>IF(AND('BLOC PM'!$K112&gt;synthèse!BY$14,'BLOC PM'!$K112&lt;synthèse!BY$14+0.1),1,0)</f>
        <v>0</v>
      </c>
      <c r="BZ122" s="148">
        <f>IF(AND('BLOC PM'!$K112&gt;synthèse!BZ$14,'BLOC PM'!$K112&lt;synthèse!BZ$14+0.1),1,0)</f>
        <v>0</v>
      </c>
      <c r="CA122" s="148">
        <f>IF(AND('BLOC PM'!$K112&gt;synthèse!CA$14,'BLOC PM'!$K112&lt;synthèse!CA$14+0.1),1,0)</f>
        <v>0</v>
      </c>
      <c r="CB122" s="148">
        <f>IF(AND('BLOC PM'!$K112&gt;synthèse!CB$14,'BLOC PM'!$K112&lt;synthèse!CB$14+0.1),1,0)</f>
        <v>0</v>
      </c>
      <c r="CC122" s="148">
        <f>IF(AND('BLOC PM'!$K112&gt;synthèse!CC$14,'BLOC PM'!$K112&lt;synthèse!CC$14+0.1),1,0)</f>
        <v>0</v>
      </c>
      <c r="CD122" s="148">
        <f>IF(AND('BLOC PM'!$K112&gt;synthèse!CD$14,'BLOC PM'!$K112&lt;synthèse!CD$14+0.1),1,0)</f>
        <v>0</v>
      </c>
      <c r="CE122" s="148">
        <f>IF(AND('BLOC PM'!$K112&gt;synthèse!CE$14,'BLOC PM'!$K112&lt;synthèse!CE$14+0.1),1,0)</f>
        <v>0</v>
      </c>
      <c r="CF122" s="148">
        <f>IF(AND('BLOC PM'!$K112&gt;synthèse!CF$14,'BLOC PM'!$K112&lt;synthèse!CF$14+0.1),1,0)</f>
        <v>0</v>
      </c>
      <c r="CG122" s="148">
        <f>IF(AND('BLOC PM'!$K112&gt;synthèse!CG$14,'BLOC PM'!$K112&lt;synthèse!CG$14+0.1),1,0)</f>
        <v>0</v>
      </c>
      <c r="CH122" s="148">
        <f>IF(AND('BLOC PM'!$K112&gt;synthèse!CH$14,'BLOC PM'!$K112&lt;synthèse!CH$14+0.1),1,0)</f>
        <v>0</v>
      </c>
      <c r="CI122" s="148">
        <f>IF(AND('BLOC PM'!$K112&gt;synthèse!CI$14,'BLOC PM'!$K112&lt;synthèse!CI$14+0.1),1,0)</f>
        <v>0</v>
      </c>
      <c r="CJ122" s="148">
        <f>IF(AND('BLOC PM'!$K112&gt;synthèse!CJ$14,'BLOC PM'!$K112&lt;synthèse!CJ$14+0.1),1,0)</f>
        <v>0</v>
      </c>
      <c r="CK122" s="148">
        <f>IF(AND('BLOC PM'!$K112&gt;synthèse!CK$14,'BLOC PM'!$K112&lt;synthèse!CK$14+0.1),1,0)</f>
        <v>0</v>
      </c>
      <c r="CM122" s="2">
        <f t="shared" si="136"/>
        <v>0</v>
      </c>
      <c r="CN122" s="2">
        <f t="shared" si="137"/>
        <v>0</v>
      </c>
      <c r="CO122" s="2">
        <f t="shared" si="138"/>
        <v>0</v>
      </c>
      <c r="CP122" s="2">
        <f t="shared" si="139"/>
        <v>0</v>
      </c>
      <c r="CQ122" s="2">
        <f t="shared" si="140"/>
        <v>0</v>
      </c>
      <c r="CR122" s="2">
        <f t="shared" si="141"/>
        <v>0</v>
      </c>
      <c r="CS122" s="2">
        <f t="shared" si="142"/>
        <v>0</v>
      </c>
      <c r="CT122" s="2">
        <f t="shared" si="143"/>
        <v>0</v>
      </c>
      <c r="CU122" s="2">
        <f t="shared" si="144"/>
        <v>0</v>
      </c>
      <c r="CV122" s="2">
        <f t="shared" si="145"/>
        <v>0</v>
      </c>
      <c r="CW122" s="2">
        <f t="shared" si="146"/>
        <v>0</v>
      </c>
      <c r="CX122" s="2">
        <f t="shared" si="147"/>
        <v>0</v>
      </c>
      <c r="CY122" s="2">
        <f t="shared" si="148"/>
        <v>0</v>
      </c>
      <c r="CZ122" s="2">
        <f t="shared" si="149"/>
        <v>0</v>
      </c>
      <c r="DA122" s="2">
        <f t="shared" si="150"/>
        <v>0</v>
      </c>
      <c r="DB122" s="2">
        <f t="shared" si="151"/>
        <v>0</v>
      </c>
      <c r="DC122" s="2">
        <f t="shared" si="152"/>
        <v>0</v>
      </c>
      <c r="DD122" s="2">
        <f t="shared" si="153"/>
        <v>0</v>
      </c>
      <c r="DE122" s="2">
        <f t="shared" si="154"/>
        <v>0</v>
      </c>
      <c r="DF122" s="2">
        <f t="shared" si="155"/>
        <v>0</v>
      </c>
      <c r="DG122" s="2">
        <f t="shared" si="156"/>
        <v>0</v>
      </c>
      <c r="DH122" s="2">
        <f t="shared" si="157"/>
        <v>0</v>
      </c>
      <c r="DI122" s="2">
        <f t="shared" si="158"/>
        <v>0</v>
      </c>
      <c r="DJ122" s="2">
        <f t="shared" si="159"/>
        <v>0</v>
      </c>
      <c r="DK122" s="2">
        <f t="shared" si="160"/>
        <v>0</v>
      </c>
      <c r="DL122" s="2">
        <f t="shared" si="161"/>
        <v>0</v>
      </c>
      <c r="DM122" s="2">
        <f t="shared" si="162"/>
        <v>0</v>
      </c>
      <c r="DN122" s="2">
        <f t="shared" si="163"/>
        <v>0</v>
      </c>
      <c r="DO122" s="2">
        <f t="shared" si="164"/>
        <v>0</v>
      </c>
      <c r="DP122" s="2">
        <f t="shared" si="165"/>
        <v>0</v>
      </c>
      <c r="DQ122" s="2">
        <f t="shared" si="166"/>
        <v>0</v>
      </c>
      <c r="DR122" s="2">
        <f t="shared" si="167"/>
        <v>0</v>
      </c>
      <c r="DS122" s="2">
        <f t="shared" si="168"/>
        <v>0</v>
      </c>
      <c r="DT122" s="2">
        <f t="shared" si="169"/>
        <v>0</v>
      </c>
      <c r="DU122" s="2">
        <f t="shared" si="170"/>
        <v>0</v>
      </c>
      <c r="DV122" s="2">
        <f t="shared" si="171"/>
        <v>0</v>
      </c>
      <c r="DW122" s="2">
        <f t="shared" si="172"/>
        <v>0</v>
      </c>
      <c r="DX122" s="2">
        <f t="shared" si="173"/>
        <v>0</v>
      </c>
      <c r="DY122" s="2">
        <f t="shared" si="174"/>
        <v>0</v>
      </c>
      <c r="DZ122" s="2">
        <f t="shared" si="175"/>
        <v>0</v>
      </c>
      <c r="EA122" s="2">
        <f t="shared" si="176"/>
        <v>0</v>
      </c>
      <c r="EB122" s="2">
        <f t="shared" si="177"/>
        <v>0</v>
      </c>
      <c r="EC122" s="2">
        <f t="shared" si="178"/>
        <v>0</v>
      </c>
      <c r="ED122" s="2">
        <f t="shared" si="179"/>
        <v>0</v>
      </c>
      <c r="EE122" s="2">
        <f t="shared" si="180"/>
        <v>0</v>
      </c>
      <c r="EF122" s="2">
        <f t="shared" si="181"/>
        <v>0</v>
      </c>
      <c r="EG122" s="2">
        <f t="shared" si="182"/>
        <v>0</v>
      </c>
      <c r="EH122" s="2">
        <f t="shared" si="190"/>
        <v>0</v>
      </c>
      <c r="EI122" s="2">
        <f t="shared" si="190"/>
        <v>0</v>
      </c>
      <c r="EJ122" s="2">
        <f t="shared" si="190"/>
        <v>0</v>
      </c>
      <c r="EK122" s="2">
        <f t="shared" si="190"/>
        <v>0</v>
      </c>
      <c r="EL122" s="2">
        <f t="shared" si="190"/>
        <v>0</v>
      </c>
      <c r="EM122" s="2">
        <f t="shared" si="190"/>
        <v>0</v>
      </c>
      <c r="EN122" s="2">
        <f t="shared" si="190"/>
        <v>0</v>
      </c>
      <c r="EO122" s="2">
        <f t="shared" si="190"/>
        <v>0</v>
      </c>
      <c r="EP122" s="2">
        <f t="shared" si="190"/>
        <v>0</v>
      </c>
    </row>
    <row r="123" spans="1:146" ht="14.25" x14ac:dyDescent="0.2">
      <c r="A123" s="7"/>
      <c r="L123" s="66"/>
      <c r="M123" s="9" t="str">
        <f>IF('BLOC PM'!A113&lt;&gt;"",'BLOC PM'!A113,"")</f>
        <v/>
      </c>
      <c r="N123" s="9">
        <f>IF(AND('BLOC PM'!A113&lt;&gt;"",'BLOC PM'!N113&lt;&gt;"*Non mis en vente"),1,0)</f>
        <v>0</v>
      </c>
      <c r="O123" s="9">
        <f>IF(OR('BLOC PM'!E113="CR",'BLOC PM'!E113="CE"),1,0)</f>
        <v>0</v>
      </c>
      <c r="P123" s="9">
        <f>IF(AND('BLOC PM'!N113&lt;&gt;"*RETIRE",'BLOC PM'!N113&lt;&gt;"*PAS D'OFFRE",'BLOC PM'!N113&lt;&gt;""),1,0)</f>
        <v>0</v>
      </c>
      <c r="Q123" s="10">
        <f>'BLOC PM'!I113</f>
        <v>0</v>
      </c>
      <c r="R123" s="10">
        <f t="shared" si="187"/>
        <v>0</v>
      </c>
      <c r="S123" s="10">
        <f>'BLOC PM'!L113</f>
        <v>0</v>
      </c>
      <c r="T123" s="10">
        <f t="shared" si="188"/>
        <v>0</v>
      </c>
      <c r="U123" s="10">
        <f>'BLOC PM'!O113</f>
        <v>0</v>
      </c>
      <c r="V123" s="10">
        <f t="shared" si="189"/>
        <v>0</v>
      </c>
      <c r="W123" s="10">
        <f>'BLOC PM'!B113</f>
        <v>0</v>
      </c>
      <c r="X123" s="7"/>
      <c r="Y123" s="2">
        <f>+'UP PM'!A114</f>
        <v>0</v>
      </c>
      <c r="Z123" s="2">
        <f>IF(AND('UP PM'!A114&lt;&gt;"",'UP PM'!N114&lt;&gt;"*Non mis en vente"),1,0)</f>
        <v>0</v>
      </c>
      <c r="AA123" s="2">
        <f>IF(AND('UP PM'!N114&lt;&gt;"*RETIRE",'UP PM'!N114&lt;&gt;"*PAS D'OFFRE",'UP PM'!N114&lt;&gt;""),1,0)</f>
        <v>0</v>
      </c>
      <c r="AB123" s="10">
        <f>+'UP PM'!G114</f>
        <v>0</v>
      </c>
      <c r="AC123" s="2">
        <f t="shared" si="183"/>
        <v>0</v>
      </c>
      <c r="AD123" s="2">
        <f>'UP PM'!B114</f>
        <v>0</v>
      </c>
      <c r="AE123" s="7"/>
      <c r="AF123" s="154"/>
      <c r="AG123" s="9" t="str">
        <f>IF('BLOC PM'!A113&lt;&gt;"",'BLOC PM'!A113,"")</f>
        <v/>
      </c>
      <c r="AH123" s="148">
        <f>IF(AND('BLOC PM'!$K113&gt;synthèse!AH$14,'BLOC PM'!$K113&lt;synthèse!AH$14+0.1),1,0)</f>
        <v>0</v>
      </c>
      <c r="AI123" s="148">
        <f>IF(AND('BLOC PM'!$K113&gt;synthèse!AI$14,'BLOC PM'!$K113&lt;synthèse!AI$14+0.1),1,0)</f>
        <v>0</v>
      </c>
      <c r="AJ123" s="148">
        <f>IF(AND('BLOC PM'!$K113&gt;synthèse!AJ$14,'BLOC PM'!$K113&lt;synthèse!AJ$14+0.1),1,0)</f>
        <v>0</v>
      </c>
      <c r="AK123" s="148">
        <f>IF(AND('BLOC PM'!$K113&gt;synthèse!AK$14,'BLOC PM'!$K113&lt;synthèse!AK$14+0.1),1,0)</f>
        <v>0</v>
      </c>
      <c r="AL123" s="148">
        <f>IF(AND('BLOC PM'!$K113&gt;synthèse!AL$14,'BLOC PM'!$K113&lt;synthèse!AL$14+0.1),1,0)</f>
        <v>0</v>
      </c>
      <c r="AM123" s="148">
        <f>IF(AND('BLOC PM'!$K113&gt;synthèse!AM$14,'BLOC PM'!$K113&lt;synthèse!AM$14+0.1),1,0)</f>
        <v>0</v>
      </c>
      <c r="AN123" s="148">
        <f>IF(AND('BLOC PM'!$K113&gt;synthèse!AN$14,'BLOC PM'!$K113&lt;synthèse!AN$14+0.1),1,0)</f>
        <v>0</v>
      </c>
      <c r="AO123" s="148">
        <f>IF(AND('BLOC PM'!$K113&gt;synthèse!AO$14,'BLOC PM'!$K113&lt;synthèse!AO$14+0.1),1,0)</f>
        <v>0</v>
      </c>
      <c r="AP123" s="148">
        <f>IF(AND('BLOC PM'!$K113&gt;synthèse!AP$14,'BLOC PM'!$K113&lt;synthèse!AP$14+0.1),1,0)</f>
        <v>0</v>
      </c>
      <c r="AQ123" s="148">
        <f>IF(AND('BLOC PM'!$K113&gt;synthèse!AQ$14,'BLOC PM'!$K113&lt;synthèse!AQ$14+0.1),1,0)</f>
        <v>0</v>
      </c>
      <c r="AR123" s="148">
        <f>IF(AND('BLOC PM'!$K113&gt;synthèse!AR$14,'BLOC PM'!$K113&lt;synthèse!AR$14+0.1),1,0)</f>
        <v>0</v>
      </c>
      <c r="AS123" s="148">
        <f>IF(AND('BLOC PM'!$K113&gt;synthèse!AS$14,'BLOC PM'!$K113&lt;synthèse!AS$14+0.1),1,0)</f>
        <v>0</v>
      </c>
      <c r="AT123" s="148">
        <f>IF(AND('BLOC PM'!$K113&gt;synthèse!AT$14,'BLOC PM'!$K113&lt;synthèse!AT$14+0.1),1,0)</f>
        <v>0</v>
      </c>
      <c r="AU123" s="148">
        <f>IF(AND('BLOC PM'!$K113&gt;synthèse!AU$14,'BLOC PM'!$K113&lt;synthèse!AU$14+0.1),1,0)</f>
        <v>0</v>
      </c>
      <c r="AV123" s="148">
        <f>IF(AND('BLOC PM'!$K113&gt;synthèse!AV$14,'BLOC PM'!$K113&lt;synthèse!AV$14+0.1),1,0)</f>
        <v>0</v>
      </c>
      <c r="AW123" s="148">
        <f>IF(AND('BLOC PM'!$K113&gt;synthèse!AW$14,'BLOC PM'!$K113&lt;synthèse!AW$14+0.1),1,0)</f>
        <v>0</v>
      </c>
      <c r="AX123" s="148">
        <f>IF(AND('BLOC PM'!$K113&gt;synthèse!AX$14,'BLOC PM'!$K113&lt;synthèse!AX$14+0.1),1,0)</f>
        <v>0</v>
      </c>
      <c r="AY123" s="148">
        <f>IF(AND('BLOC PM'!$K113&gt;synthèse!AY$14,'BLOC PM'!$K113&lt;synthèse!AY$14+0.1),1,0)</f>
        <v>0</v>
      </c>
      <c r="AZ123" s="148">
        <f>IF(AND('BLOC PM'!$K113&gt;synthèse!AZ$14,'BLOC PM'!$K113&lt;synthèse!AZ$14+0.1),1,0)</f>
        <v>0</v>
      </c>
      <c r="BA123" s="148">
        <f>IF(AND('BLOC PM'!$K113&gt;synthèse!BA$14,'BLOC PM'!$K113&lt;synthèse!BA$14+0.1),1,0)</f>
        <v>0</v>
      </c>
      <c r="BB123" s="148">
        <f>IF(AND('BLOC PM'!$K113&gt;synthèse!BB$14,'BLOC PM'!$K113&lt;synthèse!BB$14+0.1),1,0)</f>
        <v>0</v>
      </c>
      <c r="BC123" s="148">
        <f>IF(AND('BLOC PM'!$K113&gt;synthèse!BC$14,'BLOC PM'!$K113&lt;synthèse!BC$14+0.1),1,0)</f>
        <v>0</v>
      </c>
      <c r="BD123" s="148">
        <f>IF(AND('BLOC PM'!$K113&gt;synthèse!BD$14,'BLOC PM'!$K113&lt;synthèse!BD$14+0.1),1,0)</f>
        <v>0</v>
      </c>
      <c r="BE123" s="148">
        <f>IF(AND('BLOC PM'!$K113&gt;synthèse!BE$14,'BLOC PM'!$K113&lt;synthèse!BE$14+0.1),1,0)</f>
        <v>0</v>
      </c>
      <c r="BF123" s="148">
        <f>IF(AND('BLOC PM'!$K113&gt;synthèse!BF$14,'BLOC PM'!$K113&lt;synthèse!BF$14+0.1),1,0)</f>
        <v>0</v>
      </c>
      <c r="BG123" s="148">
        <f>IF(AND('BLOC PM'!$K113&gt;synthèse!BG$14,'BLOC PM'!$K113&lt;synthèse!BG$14+0.1),1,0)</f>
        <v>0</v>
      </c>
      <c r="BH123" s="148">
        <f>IF(AND('BLOC PM'!$K113&gt;synthèse!BH$14,'BLOC PM'!$K113&lt;synthèse!BH$14+0.1),1,0)</f>
        <v>0</v>
      </c>
      <c r="BI123" s="148">
        <f>IF(AND('BLOC PM'!$K113&gt;synthèse!BI$14,'BLOC PM'!$K113&lt;synthèse!BI$14+0.1),1,0)</f>
        <v>0</v>
      </c>
      <c r="BJ123" s="148">
        <f>IF(AND('BLOC PM'!$K113&gt;synthèse!BJ$14,'BLOC PM'!$K113&lt;synthèse!BJ$14+0.1),1,0)</f>
        <v>0</v>
      </c>
      <c r="BK123" s="148">
        <f>IF(AND('BLOC PM'!$K113&gt;synthèse!BK$14,'BLOC PM'!$K113&lt;synthèse!BK$14+0.1),1,0)</f>
        <v>0</v>
      </c>
      <c r="BL123" s="148">
        <f>IF(AND('BLOC PM'!$K113&gt;synthèse!BL$14,'BLOC PM'!$K113&lt;synthèse!BL$14+0.1),1,0)</f>
        <v>0</v>
      </c>
      <c r="BM123" s="148">
        <f>IF(AND('BLOC PM'!$K113&gt;synthèse!BM$14,'BLOC PM'!$K113&lt;synthèse!BM$14+0.1),1,0)</f>
        <v>0</v>
      </c>
      <c r="BN123" s="148">
        <f>IF(AND('BLOC PM'!$K113&gt;synthèse!BN$14,'BLOC PM'!$K113&lt;synthèse!BN$14+0.1),1,0)</f>
        <v>0</v>
      </c>
      <c r="BO123" s="148">
        <f>IF(AND('BLOC PM'!$K113&gt;synthèse!BO$14,'BLOC PM'!$K113&lt;synthèse!BO$14+0.1),1,0)</f>
        <v>0</v>
      </c>
      <c r="BP123" s="148">
        <f>IF(AND('BLOC PM'!$K113&gt;synthèse!BP$14,'BLOC PM'!$K113&lt;synthèse!BP$14+0.1),1,0)</f>
        <v>0</v>
      </c>
      <c r="BQ123" s="148">
        <f>IF(AND('BLOC PM'!$K113&gt;synthèse!BQ$14,'BLOC PM'!$K113&lt;synthèse!BQ$14+0.1),1,0)</f>
        <v>0</v>
      </c>
      <c r="BR123" s="148">
        <f>IF(AND('BLOC PM'!$K113&gt;synthèse!BR$14,'BLOC PM'!$K113&lt;synthèse!BR$14+0.1),1,0)</f>
        <v>0</v>
      </c>
      <c r="BS123" s="148">
        <f>IF(AND('BLOC PM'!$K113&gt;synthèse!BS$14,'BLOC PM'!$K113&lt;synthèse!BS$14+0.1),1,0)</f>
        <v>0</v>
      </c>
      <c r="BT123" s="148">
        <f>IF(AND('BLOC PM'!$K113&gt;synthèse!BT$14,'BLOC PM'!$K113&lt;synthèse!BT$14+0.1),1,0)</f>
        <v>0</v>
      </c>
      <c r="BU123" s="148">
        <f>IF(AND('BLOC PM'!$K113&gt;synthèse!BU$14,'BLOC PM'!$K113&lt;synthèse!BU$14+0.1),1,0)</f>
        <v>0</v>
      </c>
      <c r="BV123" s="148">
        <f>IF(AND('BLOC PM'!$K113&gt;synthèse!BV$14,'BLOC PM'!$K113&lt;synthèse!BV$14+0.1),1,0)</f>
        <v>0</v>
      </c>
      <c r="BW123" s="148">
        <f>IF(AND('BLOC PM'!$K113&gt;synthèse!BW$14,'BLOC PM'!$K113&lt;synthèse!BW$14+0.1),1,0)</f>
        <v>0</v>
      </c>
      <c r="BX123" s="148">
        <f>IF(AND('BLOC PM'!$K113&gt;synthèse!BX$14,'BLOC PM'!$K113&lt;synthèse!BX$14+0.1),1,0)</f>
        <v>0</v>
      </c>
      <c r="BY123" s="148">
        <f>IF(AND('BLOC PM'!$K113&gt;synthèse!BY$14,'BLOC PM'!$K113&lt;synthèse!BY$14+0.1),1,0)</f>
        <v>0</v>
      </c>
      <c r="BZ123" s="148">
        <f>IF(AND('BLOC PM'!$K113&gt;synthèse!BZ$14,'BLOC PM'!$K113&lt;synthèse!BZ$14+0.1),1,0)</f>
        <v>0</v>
      </c>
      <c r="CA123" s="148">
        <f>IF(AND('BLOC PM'!$K113&gt;synthèse!CA$14,'BLOC PM'!$K113&lt;synthèse!CA$14+0.1),1,0)</f>
        <v>0</v>
      </c>
      <c r="CB123" s="148">
        <f>IF(AND('BLOC PM'!$K113&gt;synthèse!CB$14,'BLOC PM'!$K113&lt;synthèse!CB$14+0.1),1,0)</f>
        <v>0</v>
      </c>
      <c r="CC123" s="148">
        <f>IF(AND('BLOC PM'!$K113&gt;synthèse!CC$14,'BLOC PM'!$K113&lt;synthèse!CC$14+0.1),1,0)</f>
        <v>0</v>
      </c>
      <c r="CD123" s="148">
        <f>IF(AND('BLOC PM'!$K113&gt;synthèse!CD$14,'BLOC PM'!$K113&lt;synthèse!CD$14+0.1),1,0)</f>
        <v>0</v>
      </c>
      <c r="CE123" s="148">
        <f>IF(AND('BLOC PM'!$K113&gt;synthèse!CE$14,'BLOC PM'!$K113&lt;synthèse!CE$14+0.1),1,0)</f>
        <v>0</v>
      </c>
      <c r="CF123" s="148">
        <f>IF(AND('BLOC PM'!$K113&gt;synthèse!CF$14,'BLOC PM'!$K113&lt;synthèse!CF$14+0.1),1,0)</f>
        <v>0</v>
      </c>
      <c r="CG123" s="148">
        <f>IF(AND('BLOC PM'!$K113&gt;synthèse!CG$14,'BLOC PM'!$K113&lt;synthèse!CG$14+0.1),1,0)</f>
        <v>0</v>
      </c>
      <c r="CH123" s="148">
        <f>IF(AND('BLOC PM'!$K113&gt;synthèse!CH$14,'BLOC PM'!$K113&lt;synthèse!CH$14+0.1),1,0)</f>
        <v>0</v>
      </c>
      <c r="CI123" s="148">
        <f>IF(AND('BLOC PM'!$K113&gt;synthèse!CI$14,'BLOC PM'!$K113&lt;synthèse!CI$14+0.1),1,0)</f>
        <v>0</v>
      </c>
      <c r="CJ123" s="148">
        <f>IF(AND('BLOC PM'!$K113&gt;synthèse!CJ$14,'BLOC PM'!$K113&lt;synthèse!CJ$14+0.1),1,0)</f>
        <v>0</v>
      </c>
      <c r="CK123" s="148">
        <f>IF(AND('BLOC PM'!$K113&gt;synthèse!CK$14,'BLOC PM'!$K113&lt;synthèse!CK$14+0.1),1,0)</f>
        <v>0</v>
      </c>
      <c r="CM123" s="2">
        <f t="shared" si="136"/>
        <v>0</v>
      </c>
      <c r="CN123" s="2">
        <f t="shared" si="137"/>
        <v>0</v>
      </c>
      <c r="CO123" s="2">
        <f t="shared" si="138"/>
        <v>0</v>
      </c>
      <c r="CP123" s="2">
        <f t="shared" si="139"/>
        <v>0</v>
      </c>
      <c r="CQ123" s="2">
        <f t="shared" si="140"/>
        <v>0</v>
      </c>
      <c r="CR123" s="2">
        <f t="shared" si="141"/>
        <v>0</v>
      </c>
      <c r="CS123" s="2">
        <f t="shared" si="142"/>
        <v>0</v>
      </c>
      <c r="CT123" s="2">
        <f t="shared" si="143"/>
        <v>0</v>
      </c>
      <c r="CU123" s="2">
        <f t="shared" si="144"/>
        <v>0</v>
      </c>
      <c r="CV123" s="2">
        <f t="shared" si="145"/>
        <v>0</v>
      </c>
      <c r="CW123" s="2">
        <f t="shared" si="146"/>
        <v>0</v>
      </c>
      <c r="CX123" s="2">
        <f t="shared" si="147"/>
        <v>0</v>
      </c>
      <c r="CY123" s="2">
        <f t="shared" si="148"/>
        <v>0</v>
      </c>
      <c r="CZ123" s="2">
        <f t="shared" si="149"/>
        <v>0</v>
      </c>
      <c r="DA123" s="2">
        <f t="shared" si="150"/>
        <v>0</v>
      </c>
      <c r="DB123" s="2">
        <f t="shared" si="151"/>
        <v>0</v>
      </c>
      <c r="DC123" s="2">
        <f t="shared" si="152"/>
        <v>0</v>
      </c>
      <c r="DD123" s="2">
        <f t="shared" si="153"/>
        <v>0</v>
      </c>
      <c r="DE123" s="2">
        <f t="shared" si="154"/>
        <v>0</v>
      </c>
      <c r="DF123" s="2">
        <f t="shared" si="155"/>
        <v>0</v>
      </c>
      <c r="DG123" s="2">
        <f t="shared" si="156"/>
        <v>0</v>
      </c>
      <c r="DH123" s="2">
        <f t="shared" si="157"/>
        <v>0</v>
      </c>
      <c r="DI123" s="2">
        <f t="shared" si="158"/>
        <v>0</v>
      </c>
      <c r="DJ123" s="2">
        <f t="shared" si="159"/>
        <v>0</v>
      </c>
      <c r="DK123" s="2">
        <f t="shared" si="160"/>
        <v>0</v>
      </c>
      <c r="DL123" s="2">
        <f t="shared" si="161"/>
        <v>0</v>
      </c>
      <c r="DM123" s="2">
        <f t="shared" si="162"/>
        <v>0</v>
      </c>
      <c r="DN123" s="2">
        <f t="shared" si="163"/>
        <v>0</v>
      </c>
      <c r="DO123" s="2">
        <f t="shared" si="164"/>
        <v>0</v>
      </c>
      <c r="DP123" s="2">
        <f t="shared" si="165"/>
        <v>0</v>
      </c>
      <c r="DQ123" s="2">
        <f t="shared" si="166"/>
        <v>0</v>
      </c>
      <c r="DR123" s="2">
        <f t="shared" si="167"/>
        <v>0</v>
      </c>
      <c r="DS123" s="2">
        <f t="shared" si="168"/>
        <v>0</v>
      </c>
      <c r="DT123" s="2">
        <f t="shared" si="169"/>
        <v>0</v>
      </c>
      <c r="DU123" s="2">
        <f t="shared" si="170"/>
        <v>0</v>
      </c>
      <c r="DV123" s="2">
        <f t="shared" si="171"/>
        <v>0</v>
      </c>
      <c r="DW123" s="2">
        <f t="shared" si="172"/>
        <v>0</v>
      </c>
      <c r="DX123" s="2">
        <f t="shared" si="173"/>
        <v>0</v>
      </c>
      <c r="DY123" s="2">
        <f t="shared" si="174"/>
        <v>0</v>
      </c>
      <c r="DZ123" s="2">
        <f t="shared" si="175"/>
        <v>0</v>
      </c>
      <c r="EA123" s="2">
        <f t="shared" si="176"/>
        <v>0</v>
      </c>
      <c r="EB123" s="2">
        <f t="shared" si="177"/>
        <v>0</v>
      </c>
      <c r="EC123" s="2">
        <f t="shared" si="178"/>
        <v>0</v>
      </c>
      <c r="ED123" s="2">
        <f t="shared" si="179"/>
        <v>0</v>
      </c>
      <c r="EE123" s="2">
        <f t="shared" si="180"/>
        <v>0</v>
      </c>
      <c r="EF123" s="2">
        <f t="shared" si="181"/>
        <v>0</v>
      </c>
      <c r="EG123" s="2">
        <f t="shared" si="182"/>
        <v>0</v>
      </c>
      <c r="EH123" s="2">
        <f t="shared" si="190"/>
        <v>0</v>
      </c>
      <c r="EI123" s="2">
        <f t="shared" si="190"/>
        <v>0</v>
      </c>
      <c r="EJ123" s="2">
        <f t="shared" si="190"/>
        <v>0</v>
      </c>
      <c r="EK123" s="2">
        <f t="shared" si="190"/>
        <v>0</v>
      </c>
      <c r="EL123" s="2">
        <f t="shared" si="190"/>
        <v>0</v>
      </c>
      <c r="EM123" s="2">
        <f t="shared" si="190"/>
        <v>0</v>
      </c>
      <c r="EN123" s="2">
        <f t="shared" si="190"/>
        <v>0</v>
      </c>
      <c r="EO123" s="2">
        <f t="shared" si="190"/>
        <v>0</v>
      </c>
      <c r="EP123" s="2">
        <f t="shared" si="190"/>
        <v>0</v>
      </c>
    </row>
    <row r="124" spans="1:146" x14ac:dyDescent="0.2">
      <c r="A124" s="295"/>
      <c r="M124" s="9" t="str">
        <f>IF('BLOC PM'!A114&lt;&gt;"",'BLOC PM'!A114,"")</f>
        <v/>
      </c>
      <c r="N124" s="9">
        <f>IF(AND('BLOC PM'!A114&lt;&gt;"",'BLOC PM'!N114&lt;&gt;"*Non mis en vente"),1,0)</f>
        <v>0</v>
      </c>
      <c r="O124" s="9">
        <f>IF(OR('BLOC PM'!E114="CR",'BLOC PM'!E114="CE"),1,0)</f>
        <v>0</v>
      </c>
      <c r="P124" s="9">
        <f>IF(AND('BLOC PM'!N114&lt;&gt;"*RETIRE",'BLOC PM'!N114&lt;&gt;"*PAS D'OFFRE",'BLOC PM'!N114&lt;&gt;""),1,0)</f>
        <v>0</v>
      </c>
      <c r="Q124" s="10">
        <f>'BLOC PM'!I114</f>
        <v>0</v>
      </c>
      <c r="R124" s="10">
        <f t="shared" si="187"/>
        <v>0</v>
      </c>
      <c r="S124" s="10">
        <f>'BLOC PM'!L114</f>
        <v>0</v>
      </c>
      <c r="T124" s="10">
        <f t="shared" si="188"/>
        <v>0</v>
      </c>
      <c r="U124" s="10">
        <f>'BLOC PM'!O114</f>
        <v>0</v>
      </c>
      <c r="V124" s="10">
        <f t="shared" si="189"/>
        <v>0</v>
      </c>
      <c r="W124" s="10">
        <f>'BLOC PM'!B114</f>
        <v>0</v>
      </c>
      <c r="X124" s="7"/>
      <c r="Y124" s="2">
        <f>+'UP PM'!A115</f>
        <v>0</v>
      </c>
      <c r="Z124" s="2">
        <f>IF(AND('UP PM'!A115&lt;&gt;"",'UP PM'!N115&lt;&gt;"*Non mis en vente"),1,0)</f>
        <v>0</v>
      </c>
      <c r="AA124" s="2">
        <f>IF(AND('UP PM'!N115&lt;&gt;"*RETIRE",'UP PM'!N115&lt;&gt;"*PAS D'OFFRE",'UP PM'!N115&lt;&gt;""),1,0)</f>
        <v>0</v>
      </c>
      <c r="AB124" s="10">
        <f>+'UP PM'!G115</f>
        <v>0</v>
      </c>
      <c r="AC124" s="2">
        <f t="shared" si="183"/>
        <v>0</v>
      </c>
      <c r="AD124" s="2">
        <f>'UP PM'!B115</f>
        <v>0</v>
      </c>
      <c r="AF124" s="154"/>
      <c r="AG124" s="9" t="str">
        <f>IF('BLOC PM'!A114&lt;&gt;"",'BLOC PM'!A114,"")</f>
        <v/>
      </c>
      <c r="AH124" s="148">
        <f>IF(AND('BLOC PM'!$K114&gt;synthèse!AH$14,'BLOC PM'!$K114&lt;synthèse!AH$14+0.1),1,0)</f>
        <v>0</v>
      </c>
      <c r="AI124" s="148">
        <f>IF(AND('BLOC PM'!$K114&gt;synthèse!AI$14,'BLOC PM'!$K114&lt;synthèse!AI$14+0.1),1,0)</f>
        <v>0</v>
      </c>
      <c r="AJ124" s="148">
        <f>IF(AND('BLOC PM'!$K114&gt;synthèse!AJ$14,'BLOC PM'!$K114&lt;synthèse!AJ$14+0.1),1,0)</f>
        <v>0</v>
      </c>
      <c r="AK124" s="148">
        <f>IF(AND('BLOC PM'!$K114&gt;synthèse!AK$14,'BLOC PM'!$K114&lt;synthèse!AK$14+0.1),1,0)</f>
        <v>0</v>
      </c>
      <c r="AL124" s="148">
        <f>IF(AND('BLOC PM'!$K114&gt;synthèse!AL$14,'BLOC PM'!$K114&lt;synthèse!AL$14+0.1),1,0)</f>
        <v>0</v>
      </c>
      <c r="AM124" s="148">
        <f>IF(AND('BLOC PM'!$K114&gt;synthèse!AM$14,'BLOC PM'!$K114&lt;synthèse!AM$14+0.1),1,0)</f>
        <v>0</v>
      </c>
      <c r="AN124" s="148">
        <f>IF(AND('BLOC PM'!$K114&gt;synthèse!AN$14,'BLOC PM'!$K114&lt;synthèse!AN$14+0.1),1,0)</f>
        <v>0</v>
      </c>
      <c r="AO124" s="148">
        <f>IF(AND('BLOC PM'!$K114&gt;synthèse!AO$14,'BLOC PM'!$K114&lt;synthèse!AO$14+0.1),1,0)</f>
        <v>0</v>
      </c>
      <c r="AP124" s="148">
        <f>IF(AND('BLOC PM'!$K114&gt;synthèse!AP$14,'BLOC PM'!$K114&lt;synthèse!AP$14+0.1),1,0)</f>
        <v>0</v>
      </c>
      <c r="AQ124" s="148">
        <f>IF(AND('BLOC PM'!$K114&gt;synthèse!AQ$14,'BLOC PM'!$K114&lt;synthèse!AQ$14+0.1),1,0)</f>
        <v>0</v>
      </c>
      <c r="AR124" s="148">
        <f>IF(AND('BLOC PM'!$K114&gt;synthèse!AR$14,'BLOC PM'!$K114&lt;synthèse!AR$14+0.1),1,0)</f>
        <v>0</v>
      </c>
      <c r="AS124" s="148">
        <f>IF(AND('BLOC PM'!$K114&gt;synthèse!AS$14,'BLOC PM'!$K114&lt;synthèse!AS$14+0.1),1,0)</f>
        <v>0</v>
      </c>
      <c r="AT124" s="148">
        <f>IF(AND('BLOC PM'!$K114&gt;synthèse!AT$14,'BLOC PM'!$K114&lt;synthèse!AT$14+0.1),1,0)</f>
        <v>0</v>
      </c>
      <c r="AU124" s="148">
        <f>IF(AND('BLOC PM'!$K114&gt;synthèse!AU$14,'BLOC PM'!$K114&lt;synthèse!AU$14+0.1),1,0)</f>
        <v>0</v>
      </c>
      <c r="AV124" s="148">
        <f>IF(AND('BLOC PM'!$K114&gt;synthèse!AV$14,'BLOC PM'!$K114&lt;synthèse!AV$14+0.1),1,0)</f>
        <v>0</v>
      </c>
      <c r="AW124" s="148">
        <f>IF(AND('BLOC PM'!$K114&gt;synthèse!AW$14,'BLOC PM'!$K114&lt;synthèse!AW$14+0.1),1,0)</f>
        <v>0</v>
      </c>
      <c r="AX124" s="148">
        <f>IF(AND('BLOC PM'!$K114&gt;synthèse!AX$14,'BLOC PM'!$K114&lt;synthèse!AX$14+0.1),1,0)</f>
        <v>0</v>
      </c>
      <c r="AY124" s="148">
        <f>IF(AND('BLOC PM'!$K114&gt;synthèse!AY$14,'BLOC PM'!$K114&lt;synthèse!AY$14+0.1),1,0)</f>
        <v>0</v>
      </c>
      <c r="AZ124" s="148">
        <f>IF(AND('BLOC PM'!$K114&gt;synthèse!AZ$14,'BLOC PM'!$K114&lt;synthèse!AZ$14+0.1),1,0)</f>
        <v>0</v>
      </c>
      <c r="BA124" s="148">
        <f>IF(AND('BLOC PM'!$K114&gt;synthèse!BA$14,'BLOC PM'!$K114&lt;synthèse!BA$14+0.1),1,0)</f>
        <v>0</v>
      </c>
      <c r="BB124" s="148">
        <f>IF(AND('BLOC PM'!$K114&gt;synthèse!BB$14,'BLOC PM'!$K114&lt;synthèse!BB$14+0.1),1,0)</f>
        <v>0</v>
      </c>
      <c r="BC124" s="148">
        <f>IF(AND('BLOC PM'!$K114&gt;synthèse!BC$14,'BLOC PM'!$K114&lt;synthèse!BC$14+0.1),1,0)</f>
        <v>0</v>
      </c>
      <c r="BD124" s="148">
        <f>IF(AND('BLOC PM'!$K114&gt;synthèse!BD$14,'BLOC PM'!$K114&lt;synthèse!BD$14+0.1),1,0)</f>
        <v>0</v>
      </c>
      <c r="BE124" s="148">
        <f>IF(AND('BLOC PM'!$K114&gt;synthèse!BE$14,'BLOC PM'!$K114&lt;synthèse!BE$14+0.1),1,0)</f>
        <v>0</v>
      </c>
      <c r="BF124" s="148">
        <f>IF(AND('BLOC PM'!$K114&gt;synthèse!BF$14,'BLOC PM'!$K114&lt;synthèse!BF$14+0.1),1,0)</f>
        <v>0</v>
      </c>
      <c r="BG124" s="148">
        <f>IF(AND('BLOC PM'!$K114&gt;synthèse!BG$14,'BLOC PM'!$K114&lt;synthèse!BG$14+0.1),1,0)</f>
        <v>0</v>
      </c>
      <c r="BH124" s="148">
        <f>IF(AND('BLOC PM'!$K114&gt;synthèse!BH$14,'BLOC PM'!$K114&lt;synthèse!BH$14+0.1),1,0)</f>
        <v>0</v>
      </c>
      <c r="BI124" s="148">
        <f>IF(AND('BLOC PM'!$K114&gt;synthèse!BI$14,'BLOC PM'!$K114&lt;synthèse!BI$14+0.1),1,0)</f>
        <v>0</v>
      </c>
      <c r="BJ124" s="148">
        <f>IF(AND('BLOC PM'!$K114&gt;synthèse!BJ$14,'BLOC PM'!$K114&lt;synthèse!BJ$14+0.1),1,0)</f>
        <v>0</v>
      </c>
      <c r="BK124" s="148">
        <f>IF(AND('BLOC PM'!$K114&gt;synthèse!BK$14,'BLOC PM'!$K114&lt;synthèse!BK$14+0.1),1,0)</f>
        <v>0</v>
      </c>
      <c r="BL124" s="148">
        <f>IF(AND('BLOC PM'!$K114&gt;synthèse!BL$14,'BLOC PM'!$K114&lt;synthèse!BL$14+0.1),1,0)</f>
        <v>0</v>
      </c>
      <c r="BM124" s="148">
        <f>IF(AND('BLOC PM'!$K114&gt;synthèse!BM$14,'BLOC PM'!$K114&lt;synthèse!BM$14+0.1),1,0)</f>
        <v>0</v>
      </c>
      <c r="BN124" s="148">
        <f>IF(AND('BLOC PM'!$K114&gt;synthèse!BN$14,'BLOC PM'!$K114&lt;synthèse!BN$14+0.1),1,0)</f>
        <v>0</v>
      </c>
      <c r="BO124" s="148">
        <f>IF(AND('BLOC PM'!$K114&gt;synthèse!BO$14,'BLOC PM'!$K114&lt;synthèse!BO$14+0.1),1,0)</f>
        <v>0</v>
      </c>
      <c r="BP124" s="148">
        <f>IF(AND('BLOC PM'!$K114&gt;synthèse!BP$14,'BLOC PM'!$K114&lt;synthèse!BP$14+0.1),1,0)</f>
        <v>0</v>
      </c>
      <c r="BQ124" s="148">
        <f>IF(AND('BLOC PM'!$K114&gt;synthèse!BQ$14,'BLOC PM'!$K114&lt;synthèse!BQ$14+0.1),1,0)</f>
        <v>0</v>
      </c>
      <c r="BR124" s="148">
        <f>IF(AND('BLOC PM'!$K114&gt;synthèse!BR$14,'BLOC PM'!$K114&lt;synthèse!BR$14+0.1),1,0)</f>
        <v>0</v>
      </c>
      <c r="BS124" s="148">
        <f>IF(AND('BLOC PM'!$K114&gt;synthèse!BS$14,'BLOC PM'!$K114&lt;synthèse!BS$14+0.1),1,0)</f>
        <v>0</v>
      </c>
      <c r="BT124" s="148">
        <f>IF(AND('BLOC PM'!$K114&gt;synthèse!BT$14,'BLOC PM'!$K114&lt;synthèse!BT$14+0.1),1,0)</f>
        <v>0</v>
      </c>
      <c r="BU124" s="148">
        <f>IF(AND('BLOC PM'!$K114&gt;synthèse!BU$14,'BLOC PM'!$K114&lt;synthèse!BU$14+0.1),1,0)</f>
        <v>0</v>
      </c>
      <c r="BV124" s="148">
        <f>IF(AND('BLOC PM'!$K114&gt;synthèse!BV$14,'BLOC PM'!$K114&lt;synthèse!BV$14+0.1),1,0)</f>
        <v>0</v>
      </c>
      <c r="BW124" s="148">
        <f>IF(AND('BLOC PM'!$K114&gt;synthèse!BW$14,'BLOC PM'!$K114&lt;synthèse!BW$14+0.1),1,0)</f>
        <v>0</v>
      </c>
      <c r="BX124" s="148">
        <f>IF(AND('BLOC PM'!$K114&gt;synthèse!BX$14,'BLOC PM'!$K114&lt;synthèse!BX$14+0.1),1,0)</f>
        <v>0</v>
      </c>
      <c r="BY124" s="148">
        <f>IF(AND('BLOC PM'!$K114&gt;synthèse!BY$14,'BLOC PM'!$K114&lt;synthèse!BY$14+0.1),1,0)</f>
        <v>0</v>
      </c>
      <c r="BZ124" s="148">
        <f>IF(AND('BLOC PM'!$K114&gt;synthèse!BZ$14,'BLOC PM'!$K114&lt;synthèse!BZ$14+0.1),1,0)</f>
        <v>0</v>
      </c>
      <c r="CA124" s="148">
        <f>IF(AND('BLOC PM'!$K114&gt;synthèse!CA$14,'BLOC PM'!$K114&lt;synthèse!CA$14+0.1),1,0)</f>
        <v>0</v>
      </c>
      <c r="CB124" s="148">
        <f>IF(AND('BLOC PM'!$K114&gt;synthèse!CB$14,'BLOC PM'!$K114&lt;synthèse!CB$14+0.1),1,0)</f>
        <v>0</v>
      </c>
      <c r="CC124" s="148">
        <f>IF(AND('BLOC PM'!$K114&gt;synthèse!CC$14,'BLOC PM'!$K114&lt;synthèse!CC$14+0.1),1,0)</f>
        <v>0</v>
      </c>
      <c r="CD124" s="148">
        <f>IF(AND('BLOC PM'!$K114&gt;synthèse!CD$14,'BLOC PM'!$K114&lt;synthèse!CD$14+0.1),1,0)</f>
        <v>0</v>
      </c>
      <c r="CE124" s="148">
        <f>IF(AND('BLOC PM'!$K114&gt;synthèse!CE$14,'BLOC PM'!$K114&lt;synthèse!CE$14+0.1),1,0)</f>
        <v>0</v>
      </c>
      <c r="CF124" s="148">
        <f>IF(AND('BLOC PM'!$K114&gt;synthèse!CF$14,'BLOC PM'!$K114&lt;synthèse!CF$14+0.1),1,0)</f>
        <v>0</v>
      </c>
      <c r="CG124" s="148">
        <f>IF(AND('BLOC PM'!$K114&gt;synthèse!CG$14,'BLOC PM'!$K114&lt;synthèse!CG$14+0.1),1,0)</f>
        <v>0</v>
      </c>
      <c r="CH124" s="148">
        <f>IF(AND('BLOC PM'!$K114&gt;synthèse!CH$14,'BLOC PM'!$K114&lt;synthèse!CH$14+0.1),1,0)</f>
        <v>0</v>
      </c>
      <c r="CI124" s="148">
        <f>IF(AND('BLOC PM'!$K114&gt;synthèse!CI$14,'BLOC PM'!$K114&lt;synthèse!CI$14+0.1),1,0)</f>
        <v>0</v>
      </c>
      <c r="CJ124" s="148">
        <f>IF(AND('BLOC PM'!$K114&gt;synthèse!CJ$14,'BLOC PM'!$K114&lt;synthèse!CJ$14+0.1),1,0)</f>
        <v>0</v>
      </c>
      <c r="CK124" s="148">
        <f>IF(AND('BLOC PM'!$K114&gt;synthèse!CK$14,'BLOC PM'!$K114&lt;synthèse!CK$14+0.1),1,0)</f>
        <v>0</v>
      </c>
    </row>
    <row r="125" spans="1:146" x14ac:dyDescent="0.2">
      <c r="A125" s="295"/>
      <c r="M125" s="9" t="str">
        <f>IF('BLOC PM'!A115&lt;&gt;"",'BLOC PM'!A115,"")</f>
        <v/>
      </c>
      <c r="N125" s="9">
        <f>IF(AND('BLOC PM'!A115&lt;&gt;"",'BLOC PM'!N115&lt;&gt;"*Non mis en vente"),1,0)</f>
        <v>0</v>
      </c>
      <c r="O125" s="9">
        <f>IF(OR('BLOC PM'!E115="CR",'BLOC PM'!E115="CE"),1,0)</f>
        <v>0</v>
      </c>
      <c r="P125" s="9">
        <f>IF(AND('BLOC PM'!N115&lt;&gt;"*RETIRE",'BLOC PM'!N115&lt;&gt;"*PAS D'OFFRE",'BLOC PM'!N115&lt;&gt;""),1,0)</f>
        <v>0</v>
      </c>
      <c r="Q125" s="10">
        <f>'BLOC PM'!I115</f>
        <v>0</v>
      </c>
      <c r="R125" s="10">
        <f t="shared" si="187"/>
        <v>0</v>
      </c>
      <c r="S125" s="10">
        <f>'BLOC PM'!L115</f>
        <v>0</v>
      </c>
      <c r="T125" s="10">
        <f t="shared" si="188"/>
        <v>0</v>
      </c>
      <c r="U125" s="10">
        <f>'BLOC PM'!O115</f>
        <v>0</v>
      </c>
      <c r="V125" s="10">
        <f t="shared" si="189"/>
        <v>0</v>
      </c>
      <c r="W125" s="10">
        <f>'BLOC PM'!B115</f>
        <v>0</v>
      </c>
      <c r="X125" s="7"/>
      <c r="Y125" s="2">
        <f>+'UP PM'!A116</f>
        <v>0</v>
      </c>
      <c r="Z125" s="2">
        <f>IF(AND('UP PM'!A116&lt;&gt;"",'UP PM'!N116&lt;&gt;"*Non mis en vente"),1,0)</f>
        <v>0</v>
      </c>
      <c r="AA125" s="2">
        <f>IF(AND('UP PM'!N116&lt;&gt;"*RETIRE",'UP PM'!N116&lt;&gt;"*PAS D'OFFRE",'UP PM'!N116&lt;&gt;""),1,0)</f>
        <v>0</v>
      </c>
      <c r="AB125" s="10">
        <f>+'UP PM'!G116</f>
        <v>0</v>
      </c>
      <c r="AC125" s="2">
        <f t="shared" si="183"/>
        <v>0</v>
      </c>
      <c r="AD125" s="2">
        <f>'UP PM'!B116</f>
        <v>0</v>
      </c>
      <c r="AF125" s="154"/>
      <c r="AG125" s="9" t="str">
        <f>IF('BLOC PM'!A115&lt;&gt;"",'BLOC PM'!A115,"")</f>
        <v/>
      </c>
      <c r="AH125" s="148">
        <f>IF(AND('BLOC PM'!$K115&gt;synthèse!AH$14,'BLOC PM'!$K115&lt;synthèse!AH$14+0.1),1,0)</f>
        <v>0</v>
      </c>
      <c r="AI125" s="148">
        <f>IF(AND('BLOC PM'!$K115&gt;synthèse!AI$14,'BLOC PM'!$K115&lt;synthèse!AI$14+0.1),1,0)</f>
        <v>0</v>
      </c>
      <c r="AJ125" s="148">
        <f>IF(AND('BLOC PM'!$K115&gt;synthèse!AJ$14,'BLOC PM'!$K115&lt;synthèse!AJ$14+0.1),1,0)</f>
        <v>0</v>
      </c>
      <c r="AK125" s="148">
        <f>IF(AND('BLOC PM'!$K115&gt;synthèse!AK$14,'BLOC PM'!$K115&lt;synthèse!AK$14+0.1),1,0)</f>
        <v>0</v>
      </c>
      <c r="AL125" s="148">
        <f>IF(AND('BLOC PM'!$K115&gt;synthèse!AL$14,'BLOC PM'!$K115&lt;synthèse!AL$14+0.1),1,0)</f>
        <v>0</v>
      </c>
      <c r="AM125" s="148">
        <f>IF(AND('BLOC PM'!$K115&gt;synthèse!AM$14,'BLOC PM'!$K115&lt;synthèse!AM$14+0.1),1,0)</f>
        <v>0</v>
      </c>
      <c r="AN125" s="148">
        <f>IF(AND('BLOC PM'!$K115&gt;synthèse!AN$14,'BLOC PM'!$K115&lt;synthèse!AN$14+0.1),1,0)</f>
        <v>0</v>
      </c>
      <c r="AO125" s="148">
        <f>IF(AND('BLOC PM'!$K115&gt;synthèse!AO$14,'BLOC PM'!$K115&lt;synthèse!AO$14+0.1),1,0)</f>
        <v>0</v>
      </c>
      <c r="AP125" s="148">
        <f>IF(AND('BLOC PM'!$K115&gt;synthèse!AP$14,'BLOC PM'!$K115&lt;synthèse!AP$14+0.1),1,0)</f>
        <v>0</v>
      </c>
      <c r="AQ125" s="148">
        <f>IF(AND('BLOC PM'!$K115&gt;synthèse!AQ$14,'BLOC PM'!$K115&lt;synthèse!AQ$14+0.1),1,0)</f>
        <v>0</v>
      </c>
      <c r="AR125" s="148">
        <f>IF(AND('BLOC PM'!$K115&gt;synthèse!AR$14,'BLOC PM'!$K115&lt;synthèse!AR$14+0.1),1,0)</f>
        <v>0</v>
      </c>
      <c r="AS125" s="148">
        <f>IF(AND('BLOC PM'!$K115&gt;synthèse!AS$14,'BLOC PM'!$K115&lt;synthèse!AS$14+0.1),1,0)</f>
        <v>0</v>
      </c>
      <c r="AT125" s="148">
        <f>IF(AND('BLOC PM'!$K115&gt;synthèse!AT$14,'BLOC PM'!$K115&lt;synthèse!AT$14+0.1),1,0)</f>
        <v>0</v>
      </c>
      <c r="AU125" s="148">
        <f>IF(AND('BLOC PM'!$K115&gt;synthèse!AU$14,'BLOC PM'!$K115&lt;synthèse!AU$14+0.1),1,0)</f>
        <v>0</v>
      </c>
      <c r="AV125" s="148">
        <f>IF(AND('BLOC PM'!$K115&gt;synthèse!AV$14,'BLOC PM'!$K115&lt;synthèse!AV$14+0.1),1,0)</f>
        <v>0</v>
      </c>
      <c r="AW125" s="148">
        <f>IF(AND('BLOC PM'!$K115&gt;synthèse!AW$14,'BLOC PM'!$K115&lt;synthèse!AW$14+0.1),1,0)</f>
        <v>0</v>
      </c>
      <c r="AX125" s="148">
        <f>IF(AND('BLOC PM'!$K115&gt;synthèse!AX$14,'BLOC PM'!$K115&lt;synthèse!AX$14+0.1),1,0)</f>
        <v>0</v>
      </c>
      <c r="AY125" s="148">
        <f>IF(AND('BLOC PM'!$K115&gt;synthèse!AY$14,'BLOC PM'!$K115&lt;synthèse!AY$14+0.1),1,0)</f>
        <v>0</v>
      </c>
      <c r="AZ125" s="148">
        <f>IF(AND('BLOC PM'!$K115&gt;synthèse!AZ$14,'BLOC PM'!$K115&lt;synthèse!AZ$14+0.1),1,0)</f>
        <v>0</v>
      </c>
      <c r="BA125" s="148">
        <f>IF(AND('BLOC PM'!$K115&gt;synthèse!BA$14,'BLOC PM'!$K115&lt;synthèse!BA$14+0.1),1,0)</f>
        <v>0</v>
      </c>
      <c r="BB125" s="148">
        <f>IF(AND('BLOC PM'!$K115&gt;synthèse!BB$14,'BLOC PM'!$K115&lt;synthèse!BB$14+0.1),1,0)</f>
        <v>0</v>
      </c>
      <c r="BC125" s="148">
        <f>IF(AND('BLOC PM'!$K115&gt;synthèse!BC$14,'BLOC PM'!$K115&lt;synthèse!BC$14+0.1),1,0)</f>
        <v>0</v>
      </c>
      <c r="BD125" s="148">
        <f>IF(AND('BLOC PM'!$K115&gt;synthèse!BD$14,'BLOC PM'!$K115&lt;synthèse!BD$14+0.1),1,0)</f>
        <v>0</v>
      </c>
      <c r="BE125" s="148">
        <f>IF(AND('BLOC PM'!$K115&gt;synthèse!BE$14,'BLOC PM'!$K115&lt;synthèse!BE$14+0.1),1,0)</f>
        <v>0</v>
      </c>
      <c r="BF125" s="148">
        <f>IF(AND('BLOC PM'!$K115&gt;synthèse!BF$14,'BLOC PM'!$K115&lt;synthèse!BF$14+0.1),1,0)</f>
        <v>0</v>
      </c>
      <c r="BG125" s="148">
        <f>IF(AND('BLOC PM'!$K115&gt;synthèse!BG$14,'BLOC PM'!$K115&lt;synthèse!BG$14+0.1),1,0)</f>
        <v>0</v>
      </c>
      <c r="BH125" s="148">
        <f>IF(AND('BLOC PM'!$K115&gt;synthèse!BH$14,'BLOC PM'!$K115&lt;synthèse!BH$14+0.1),1,0)</f>
        <v>0</v>
      </c>
      <c r="BI125" s="148">
        <f>IF(AND('BLOC PM'!$K115&gt;synthèse!BI$14,'BLOC PM'!$K115&lt;synthèse!BI$14+0.1),1,0)</f>
        <v>0</v>
      </c>
      <c r="BJ125" s="148">
        <f>IF(AND('BLOC PM'!$K115&gt;synthèse!BJ$14,'BLOC PM'!$K115&lt;synthèse!BJ$14+0.1),1,0)</f>
        <v>0</v>
      </c>
      <c r="BK125" s="148">
        <f>IF(AND('BLOC PM'!$K115&gt;synthèse!BK$14,'BLOC PM'!$K115&lt;synthèse!BK$14+0.1),1,0)</f>
        <v>0</v>
      </c>
      <c r="BL125" s="148">
        <f>IF(AND('BLOC PM'!$K115&gt;synthèse!BL$14,'BLOC PM'!$K115&lt;synthèse!BL$14+0.1),1,0)</f>
        <v>0</v>
      </c>
      <c r="BM125" s="148">
        <f>IF(AND('BLOC PM'!$K115&gt;synthèse!BM$14,'BLOC PM'!$K115&lt;synthèse!BM$14+0.1),1,0)</f>
        <v>0</v>
      </c>
      <c r="BN125" s="148">
        <f>IF(AND('BLOC PM'!$K115&gt;synthèse!BN$14,'BLOC PM'!$K115&lt;synthèse!BN$14+0.1),1,0)</f>
        <v>0</v>
      </c>
      <c r="BO125" s="148">
        <f>IF(AND('BLOC PM'!$K115&gt;synthèse!BO$14,'BLOC PM'!$K115&lt;synthèse!BO$14+0.1),1,0)</f>
        <v>0</v>
      </c>
      <c r="BP125" s="148">
        <f>IF(AND('BLOC PM'!$K115&gt;synthèse!BP$14,'BLOC PM'!$K115&lt;synthèse!BP$14+0.1),1,0)</f>
        <v>0</v>
      </c>
      <c r="BQ125" s="148">
        <f>IF(AND('BLOC PM'!$K115&gt;synthèse!BQ$14,'BLOC PM'!$K115&lt;synthèse!BQ$14+0.1),1,0)</f>
        <v>0</v>
      </c>
      <c r="BR125" s="148">
        <f>IF(AND('BLOC PM'!$K115&gt;synthèse!BR$14,'BLOC PM'!$K115&lt;synthèse!BR$14+0.1),1,0)</f>
        <v>0</v>
      </c>
      <c r="BS125" s="148">
        <f>IF(AND('BLOC PM'!$K115&gt;synthèse!BS$14,'BLOC PM'!$K115&lt;synthèse!BS$14+0.1),1,0)</f>
        <v>0</v>
      </c>
      <c r="BT125" s="148">
        <f>IF(AND('BLOC PM'!$K115&gt;synthèse!BT$14,'BLOC PM'!$K115&lt;synthèse!BT$14+0.1),1,0)</f>
        <v>0</v>
      </c>
      <c r="BU125" s="148">
        <f>IF(AND('BLOC PM'!$K115&gt;synthèse!BU$14,'BLOC PM'!$K115&lt;synthèse!BU$14+0.1),1,0)</f>
        <v>0</v>
      </c>
      <c r="BV125" s="148">
        <f>IF(AND('BLOC PM'!$K115&gt;synthèse!BV$14,'BLOC PM'!$K115&lt;synthèse!BV$14+0.1),1,0)</f>
        <v>0</v>
      </c>
      <c r="BW125" s="148">
        <f>IF(AND('BLOC PM'!$K115&gt;synthèse!BW$14,'BLOC PM'!$K115&lt;synthèse!BW$14+0.1),1,0)</f>
        <v>0</v>
      </c>
      <c r="BX125" s="148">
        <f>IF(AND('BLOC PM'!$K115&gt;synthèse!BX$14,'BLOC PM'!$K115&lt;synthèse!BX$14+0.1),1,0)</f>
        <v>0</v>
      </c>
      <c r="BY125" s="148">
        <f>IF(AND('BLOC PM'!$K115&gt;synthèse!BY$14,'BLOC PM'!$K115&lt;synthèse!BY$14+0.1),1,0)</f>
        <v>0</v>
      </c>
      <c r="BZ125" s="148">
        <f>IF(AND('BLOC PM'!$K115&gt;synthèse!BZ$14,'BLOC PM'!$K115&lt;synthèse!BZ$14+0.1),1,0)</f>
        <v>0</v>
      </c>
      <c r="CA125" s="148">
        <f>IF(AND('BLOC PM'!$K115&gt;synthèse!CA$14,'BLOC PM'!$K115&lt;synthèse!CA$14+0.1),1,0)</f>
        <v>0</v>
      </c>
      <c r="CB125" s="148">
        <f>IF(AND('BLOC PM'!$K115&gt;synthèse!CB$14,'BLOC PM'!$K115&lt;synthèse!CB$14+0.1),1,0)</f>
        <v>0</v>
      </c>
      <c r="CC125" s="148">
        <f>IF(AND('BLOC PM'!$K115&gt;synthèse!CC$14,'BLOC PM'!$K115&lt;synthèse!CC$14+0.1),1,0)</f>
        <v>0</v>
      </c>
      <c r="CD125" s="148">
        <f>IF(AND('BLOC PM'!$K115&gt;synthèse!CD$14,'BLOC PM'!$K115&lt;synthèse!CD$14+0.1),1,0)</f>
        <v>0</v>
      </c>
      <c r="CE125" s="148">
        <f>IF(AND('BLOC PM'!$K115&gt;synthèse!CE$14,'BLOC PM'!$K115&lt;synthèse!CE$14+0.1),1,0)</f>
        <v>0</v>
      </c>
      <c r="CF125" s="148">
        <f>IF(AND('BLOC PM'!$K115&gt;synthèse!CF$14,'BLOC PM'!$K115&lt;synthèse!CF$14+0.1),1,0)</f>
        <v>0</v>
      </c>
      <c r="CG125" s="148">
        <f>IF(AND('BLOC PM'!$K115&gt;synthèse!CG$14,'BLOC PM'!$K115&lt;synthèse!CG$14+0.1),1,0)</f>
        <v>0</v>
      </c>
      <c r="CH125" s="148">
        <f>IF(AND('BLOC PM'!$K115&gt;synthèse!CH$14,'BLOC PM'!$K115&lt;synthèse!CH$14+0.1),1,0)</f>
        <v>0</v>
      </c>
      <c r="CI125" s="148">
        <f>IF(AND('BLOC PM'!$K115&gt;synthèse!CI$14,'BLOC PM'!$K115&lt;synthèse!CI$14+0.1),1,0)</f>
        <v>0</v>
      </c>
      <c r="CJ125" s="148">
        <f>IF(AND('BLOC PM'!$K115&gt;synthèse!CJ$14,'BLOC PM'!$K115&lt;synthèse!CJ$14+0.1),1,0)</f>
        <v>0</v>
      </c>
      <c r="CK125" s="148">
        <f>IF(AND('BLOC PM'!$K115&gt;synthèse!CK$14,'BLOC PM'!$K115&lt;synthèse!CK$14+0.1),1,0)</f>
        <v>0</v>
      </c>
    </row>
    <row r="126" spans="1:146" x14ac:dyDescent="0.2">
      <c r="A126" s="295"/>
      <c r="M126" s="9" t="str">
        <f>IF('BLOC PM'!A116&lt;&gt;"",'BLOC PM'!A116,"")</f>
        <v/>
      </c>
      <c r="N126" s="9">
        <f>IF(AND('BLOC PM'!A116&lt;&gt;"",'BLOC PM'!N116&lt;&gt;"*Non mis en vente"),1,0)</f>
        <v>0</v>
      </c>
      <c r="O126" s="9">
        <f>IF(OR('BLOC PM'!E116="CR",'BLOC PM'!E116="CE"),1,0)</f>
        <v>0</v>
      </c>
      <c r="P126" s="9">
        <f>IF(AND('BLOC PM'!N116&lt;&gt;"*RETIRE",'BLOC PM'!N116&lt;&gt;"*PAS D'OFFRE",'BLOC PM'!N116&lt;&gt;""),1,0)</f>
        <v>0</v>
      </c>
      <c r="Q126" s="10">
        <f>'BLOC PM'!I116</f>
        <v>0</v>
      </c>
      <c r="R126" s="10">
        <f t="shared" si="187"/>
        <v>0</v>
      </c>
      <c r="S126" s="10">
        <f>'BLOC PM'!L116</f>
        <v>0</v>
      </c>
      <c r="T126" s="10">
        <f t="shared" si="188"/>
        <v>0</v>
      </c>
      <c r="U126" s="10">
        <f>'BLOC PM'!O116</f>
        <v>0</v>
      </c>
      <c r="V126" s="10">
        <f t="shared" si="189"/>
        <v>0</v>
      </c>
      <c r="W126" s="10">
        <f>'BLOC PM'!B116</f>
        <v>0</v>
      </c>
      <c r="X126" s="7"/>
      <c r="Y126" s="2">
        <f>+'UP PM'!A117</f>
        <v>0</v>
      </c>
      <c r="Z126" s="2">
        <f>IF(AND('UP PM'!A117&lt;&gt;"",'UP PM'!N117&lt;&gt;"*Non mis en vente"),1,0)</f>
        <v>0</v>
      </c>
      <c r="AA126" s="2">
        <f>IF(AND('UP PM'!N117&lt;&gt;"*RETIRE",'UP PM'!N117&lt;&gt;"*PAS D'OFFRE",'UP PM'!N117&lt;&gt;""),1,0)</f>
        <v>0</v>
      </c>
      <c r="AB126" s="10">
        <f>+'UP PM'!G117</f>
        <v>0</v>
      </c>
      <c r="AC126" s="2">
        <f t="shared" si="183"/>
        <v>0</v>
      </c>
      <c r="AD126" s="2">
        <f>'UP PM'!B117</f>
        <v>0</v>
      </c>
      <c r="AF126" s="154"/>
      <c r="AG126" s="9" t="str">
        <f>IF('BLOC PM'!A116&lt;&gt;"",'BLOC PM'!A116,"")</f>
        <v/>
      </c>
      <c r="AH126" s="148">
        <f>IF(AND('BLOC PM'!$K116&gt;synthèse!AH$14,'BLOC PM'!$K116&lt;synthèse!AH$14+0.1),1,0)</f>
        <v>0</v>
      </c>
      <c r="AI126" s="148">
        <f>IF(AND('BLOC PM'!$K116&gt;synthèse!AI$14,'BLOC PM'!$K116&lt;synthèse!AI$14+0.1),1,0)</f>
        <v>0</v>
      </c>
      <c r="AJ126" s="148">
        <f>IF(AND('BLOC PM'!$K116&gt;synthèse!AJ$14,'BLOC PM'!$K116&lt;synthèse!AJ$14+0.1),1,0)</f>
        <v>0</v>
      </c>
      <c r="AK126" s="148">
        <f>IF(AND('BLOC PM'!$K116&gt;synthèse!AK$14,'BLOC PM'!$K116&lt;synthèse!AK$14+0.1),1,0)</f>
        <v>0</v>
      </c>
      <c r="AL126" s="148">
        <f>IF(AND('BLOC PM'!$K116&gt;synthèse!AL$14,'BLOC PM'!$K116&lt;synthèse!AL$14+0.1),1,0)</f>
        <v>0</v>
      </c>
      <c r="AM126" s="148">
        <f>IF(AND('BLOC PM'!$K116&gt;synthèse!AM$14,'BLOC PM'!$K116&lt;synthèse!AM$14+0.1),1,0)</f>
        <v>0</v>
      </c>
      <c r="AN126" s="148">
        <f>IF(AND('BLOC PM'!$K116&gt;synthèse!AN$14,'BLOC PM'!$K116&lt;synthèse!AN$14+0.1),1,0)</f>
        <v>0</v>
      </c>
      <c r="AO126" s="148">
        <f>IF(AND('BLOC PM'!$K116&gt;synthèse!AO$14,'BLOC PM'!$K116&lt;synthèse!AO$14+0.1),1,0)</f>
        <v>0</v>
      </c>
      <c r="AP126" s="148">
        <f>IF(AND('BLOC PM'!$K116&gt;synthèse!AP$14,'BLOC PM'!$K116&lt;synthèse!AP$14+0.1),1,0)</f>
        <v>0</v>
      </c>
      <c r="AQ126" s="148">
        <f>IF(AND('BLOC PM'!$K116&gt;synthèse!AQ$14,'BLOC PM'!$K116&lt;synthèse!AQ$14+0.1),1,0)</f>
        <v>0</v>
      </c>
      <c r="AR126" s="148">
        <f>IF(AND('BLOC PM'!$K116&gt;synthèse!AR$14,'BLOC PM'!$K116&lt;synthèse!AR$14+0.1),1,0)</f>
        <v>0</v>
      </c>
      <c r="AS126" s="148">
        <f>IF(AND('BLOC PM'!$K116&gt;synthèse!AS$14,'BLOC PM'!$K116&lt;synthèse!AS$14+0.1),1,0)</f>
        <v>0</v>
      </c>
      <c r="AT126" s="148">
        <f>IF(AND('BLOC PM'!$K116&gt;synthèse!AT$14,'BLOC PM'!$K116&lt;synthèse!AT$14+0.1),1,0)</f>
        <v>0</v>
      </c>
      <c r="AU126" s="148">
        <f>IF(AND('BLOC PM'!$K116&gt;synthèse!AU$14,'BLOC PM'!$K116&lt;synthèse!AU$14+0.1),1,0)</f>
        <v>0</v>
      </c>
      <c r="AV126" s="148">
        <f>IF(AND('BLOC PM'!$K116&gt;synthèse!AV$14,'BLOC PM'!$K116&lt;synthèse!AV$14+0.1),1,0)</f>
        <v>0</v>
      </c>
      <c r="AW126" s="148">
        <f>IF(AND('BLOC PM'!$K116&gt;synthèse!AW$14,'BLOC PM'!$K116&lt;synthèse!AW$14+0.1),1,0)</f>
        <v>0</v>
      </c>
      <c r="AX126" s="148">
        <f>IF(AND('BLOC PM'!$K116&gt;synthèse!AX$14,'BLOC PM'!$K116&lt;synthèse!AX$14+0.1),1,0)</f>
        <v>0</v>
      </c>
      <c r="AY126" s="148">
        <f>IF(AND('BLOC PM'!$K116&gt;synthèse!AY$14,'BLOC PM'!$K116&lt;synthèse!AY$14+0.1),1,0)</f>
        <v>0</v>
      </c>
      <c r="AZ126" s="148">
        <f>IF(AND('BLOC PM'!$K116&gt;synthèse!AZ$14,'BLOC PM'!$K116&lt;synthèse!AZ$14+0.1),1,0)</f>
        <v>0</v>
      </c>
      <c r="BA126" s="148">
        <f>IF(AND('BLOC PM'!$K116&gt;synthèse!BA$14,'BLOC PM'!$K116&lt;synthèse!BA$14+0.1),1,0)</f>
        <v>0</v>
      </c>
      <c r="BB126" s="148">
        <f>IF(AND('BLOC PM'!$K116&gt;synthèse!BB$14,'BLOC PM'!$K116&lt;synthèse!BB$14+0.1),1,0)</f>
        <v>0</v>
      </c>
      <c r="BC126" s="148">
        <f>IF(AND('BLOC PM'!$K116&gt;synthèse!BC$14,'BLOC PM'!$K116&lt;synthèse!BC$14+0.1),1,0)</f>
        <v>0</v>
      </c>
      <c r="BD126" s="148">
        <f>IF(AND('BLOC PM'!$K116&gt;synthèse!BD$14,'BLOC PM'!$K116&lt;synthèse!BD$14+0.1),1,0)</f>
        <v>0</v>
      </c>
      <c r="BE126" s="148">
        <f>IF(AND('BLOC PM'!$K116&gt;synthèse!BE$14,'BLOC PM'!$K116&lt;synthèse!BE$14+0.1),1,0)</f>
        <v>0</v>
      </c>
      <c r="BF126" s="148">
        <f>IF(AND('BLOC PM'!$K116&gt;synthèse!BF$14,'BLOC PM'!$K116&lt;synthèse!BF$14+0.1),1,0)</f>
        <v>0</v>
      </c>
      <c r="BG126" s="148">
        <f>IF(AND('BLOC PM'!$K116&gt;synthèse!BG$14,'BLOC PM'!$K116&lt;synthèse!BG$14+0.1),1,0)</f>
        <v>0</v>
      </c>
      <c r="BH126" s="148">
        <f>IF(AND('BLOC PM'!$K116&gt;synthèse!BH$14,'BLOC PM'!$K116&lt;synthèse!BH$14+0.1),1,0)</f>
        <v>0</v>
      </c>
      <c r="BI126" s="148">
        <f>IF(AND('BLOC PM'!$K116&gt;synthèse!BI$14,'BLOC PM'!$K116&lt;synthèse!BI$14+0.1),1,0)</f>
        <v>0</v>
      </c>
      <c r="BJ126" s="148">
        <f>IF(AND('BLOC PM'!$K116&gt;synthèse!BJ$14,'BLOC PM'!$K116&lt;synthèse!BJ$14+0.1),1,0)</f>
        <v>0</v>
      </c>
      <c r="BK126" s="148">
        <f>IF(AND('BLOC PM'!$K116&gt;synthèse!BK$14,'BLOC PM'!$K116&lt;synthèse!BK$14+0.1),1,0)</f>
        <v>0</v>
      </c>
      <c r="BL126" s="148">
        <f>IF(AND('BLOC PM'!$K116&gt;synthèse!BL$14,'BLOC PM'!$K116&lt;synthèse!BL$14+0.1),1,0)</f>
        <v>0</v>
      </c>
      <c r="BM126" s="148">
        <f>IF(AND('BLOC PM'!$K116&gt;synthèse!BM$14,'BLOC PM'!$K116&lt;synthèse!BM$14+0.1),1,0)</f>
        <v>0</v>
      </c>
      <c r="BN126" s="148">
        <f>IF(AND('BLOC PM'!$K116&gt;synthèse!BN$14,'BLOC PM'!$K116&lt;synthèse!BN$14+0.1),1,0)</f>
        <v>0</v>
      </c>
      <c r="BO126" s="148">
        <f>IF(AND('BLOC PM'!$K116&gt;synthèse!BO$14,'BLOC PM'!$K116&lt;synthèse!BO$14+0.1),1,0)</f>
        <v>0</v>
      </c>
      <c r="BP126" s="148">
        <f>IF(AND('BLOC PM'!$K116&gt;synthèse!BP$14,'BLOC PM'!$K116&lt;synthèse!BP$14+0.1),1,0)</f>
        <v>0</v>
      </c>
      <c r="BQ126" s="148">
        <f>IF(AND('BLOC PM'!$K116&gt;synthèse!BQ$14,'BLOC PM'!$K116&lt;synthèse!BQ$14+0.1),1,0)</f>
        <v>0</v>
      </c>
      <c r="BR126" s="148">
        <f>IF(AND('BLOC PM'!$K116&gt;synthèse!BR$14,'BLOC PM'!$K116&lt;synthèse!BR$14+0.1),1,0)</f>
        <v>0</v>
      </c>
      <c r="BS126" s="148">
        <f>IF(AND('BLOC PM'!$K116&gt;synthèse!BS$14,'BLOC PM'!$K116&lt;synthèse!BS$14+0.1),1,0)</f>
        <v>0</v>
      </c>
      <c r="BT126" s="148">
        <f>IF(AND('BLOC PM'!$K116&gt;synthèse!BT$14,'BLOC PM'!$K116&lt;synthèse!BT$14+0.1),1,0)</f>
        <v>0</v>
      </c>
      <c r="BU126" s="148">
        <f>IF(AND('BLOC PM'!$K116&gt;synthèse!BU$14,'BLOC PM'!$K116&lt;synthèse!BU$14+0.1),1,0)</f>
        <v>0</v>
      </c>
      <c r="BV126" s="148">
        <f>IF(AND('BLOC PM'!$K116&gt;synthèse!BV$14,'BLOC PM'!$K116&lt;synthèse!BV$14+0.1),1,0)</f>
        <v>0</v>
      </c>
      <c r="BW126" s="148">
        <f>IF(AND('BLOC PM'!$K116&gt;synthèse!BW$14,'BLOC PM'!$K116&lt;synthèse!BW$14+0.1),1,0)</f>
        <v>0</v>
      </c>
      <c r="BX126" s="148">
        <f>IF(AND('BLOC PM'!$K116&gt;synthèse!BX$14,'BLOC PM'!$K116&lt;synthèse!BX$14+0.1),1,0)</f>
        <v>0</v>
      </c>
      <c r="BY126" s="148">
        <f>IF(AND('BLOC PM'!$K116&gt;synthèse!BY$14,'BLOC PM'!$K116&lt;synthèse!BY$14+0.1),1,0)</f>
        <v>0</v>
      </c>
      <c r="BZ126" s="148">
        <f>IF(AND('BLOC PM'!$K116&gt;synthèse!BZ$14,'BLOC PM'!$K116&lt;synthèse!BZ$14+0.1),1,0)</f>
        <v>0</v>
      </c>
      <c r="CA126" s="148">
        <f>IF(AND('BLOC PM'!$K116&gt;synthèse!CA$14,'BLOC PM'!$K116&lt;synthèse!CA$14+0.1),1,0)</f>
        <v>0</v>
      </c>
      <c r="CB126" s="148">
        <f>IF(AND('BLOC PM'!$K116&gt;synthèse!CB$14,'BLOC PM'!$K116&lt;synthèse!CB$14+0.1),1,0)</f>
        <v>0</v>
      </c>
      <c r="CC126" s="148">
        <f>IF(AND('BLOC PM'!$K116&gt;synthèse!CC$14,'BLOC PM'!$K116&lt;synthèse!CC$14+0.1),1,0)</f>
        <v>0</v>
      </c>
      <c r="CD126" s="148">
        <f>IF(AND('BLOC PM'!$K116&gt;synthèse!CD$14,'BLOC PM'!$K116&lt;synthèse!CD$14+0.1),1,0)</f>
        <v>0</v>
      </c>
      <c r="CE126" s="148">
        <f>IF(AND('BLOC PM'!$K116&gt;synthèse!CE$14,'BLOC PM'!$K116&lt;synthèse!CE$14+0.1),1,0)</f>
        <v>0</v>
      </c>
      <c r="CF126" s="148">
        <f>IF(AND('BLOC PM'!$K116&gt;synthèse!CF$14,'BLOC PM'!$K116&lt;synthèse!CF$14+0.1),1,0)</f>
        <v>0</v>
      </c>
      <c r="CG126" s="148">
        <f>IF(AND('BLOC PM'!$K116&gt;synthèse!CG$14,'BLOC PM'!$K116&lt;synthèse!CG$14+0.1),1,0)</f>
        <v>0</v>
      </c>
      <c r="CH126" s="148">
        <f>IF(AND('BLOC PM'!$K116&gt;synthèse!CH$14,'BLOC PM'!$K116&lt;synthèse!CH$14+0.1),1,0)</f>
        <v>0</v>
      </c>
      <c r="CI126" s="148">
        <f>IF(AND('BLOC PM'!$K116&gt;synthèse!CI$14,'BLOC PM'!$K116&lt;synthèse!CI$14+0.1),1,0)</f>
        <v>0</v>
      </c>
      <c r="CJ126" s="148">
        <f>IF(AND('BLOC PM'!$K116&gt;synthèse!CJ$14,'BLOC PM'!$K116&lt;synthèse!CJ$14+0.1),1,0)</f>
        <v>0</v>
      </c>
      <c r="CK126" s="148">
        <f>IF(AND('BLOC PM'!$K116&gt;synthèse!CK$14,'BLOC PM'!$K116&lt;synthèse!CK$14+0.1),1,0)</f>
        <v>0</v>
      </c>
    </row>
    <row r="127" spans="1:146" x14ac:dyDescent="0.2">
      <c r="A127" s="295"/>
      <c r="M127" s="9" t="str">
        <f>IF('BLOC PM'!A117&lt;&gt;"",'BLOC PM'!A117,"")</f>
        <v/>
      </c>
      <c r="N127" s="9">
        <f>IF(AND('BLOC PM'!A117&lt;&gt;"",'BLOC PM'!N117&lt;&gt;"*Non mis en vente"),1,0)</f>
        <v>0</v>
      </c>
      <c r="O127" s="9">
        <f>IF(OR('BLOC PM'!E117="CR",'BLOC PM'!E117="CE"),1,0)</f>
        <v>0</v>
      </c>
      <c r="P127" s="9">
        <f>IF(AND('BLOC PM'!N117&lt;&gt;"*RETIRE",'BLOC PM'!N117&lt;&gt;"*PAS D'OFFRE",'BLOC PM'!N117&lt;&gt;""),1,0)</f>
        <v>0</v>
      </c>
      <c r="Q127" s="10">
        <f>'BLOC PM'!I117</f>
        <v>0</v>
      </c>
      <c r="R127" s="10">
        <f t="shared" si="187"/>
        <v>0</v>
      </c>
      <c r="S127" s="10">
        <f>'BLOC PM'!L117</f>
        <v>0</v>
      </c>
      <c r="T127" s="10">
        <f t="shared" si="188"/>
        <v>0</v>
      </c>
      <c r="U127" s="10">
        <f>'BLOC PM'!O117</f>
        <v>0</v>
      </c>
      <c r="V127" s="10">
        <f t="shared" si="189"/>
        <v>0</v>
      </c>
      <c r="W127" s="10">
        <f>'BLOC PM'!B117</f>
        <v>0</v>
      </c>
      <c r="X127" s="7"/>
      <c r="Y127" s="2">
        <f>+'UP PM'!A118</f>
        <v>0</v>
      </c>
      <c r="Z127" s="2">
        <f>IF(AND('UP PM'!A118&lt;&gt;"",'UP PM'!N118&lt;&gt;"*Non mis en vente"),1,0)</f>
        <v>0</v>
      </c>
      <c r="AA127" s="2">
        <f>IF(AND('UP PM'!N118&lt;&gt;"*RETIRE",'UP PM'!N118&lt;&gt;"*PAS D'OFFRE",'UP PM'!N118&lt;&gt;""),1,0)</f>
        <v>0</v>
      </c>
      <c r="AB127" s="10">
        <f>+'UP PM'!G118</f>
        <v>0</v>
      </c>
      <c r="AC127" s="2">
        <f t="shared" si="183"/>
        <v>0</v>
      </c>
      <c r="AD127" s="2">
        <f>'UP PM'!B118</f>
        <v>0</v>
      </c>
      <c r="AF127" s="154"/>
      <c r="AG127" s="9" t="str">
        <f>IF('BLOC PM'!A117&lt;&gt;"",'BLOC PM'!A117,"")</f>
        <v/>
      </c>
      <c r="AH127" s="148">
        <f>IF(AND('BLOC PM'!$K117&gt;synthèse!AH$14,'BLOC PM'!$K117&lt;synthèse!AH$14+0.1),1,0)</f>
        <v>0</v>
      </c>
      <c r="AI127" s="148">
        <f>IF(AND('BLOC PM'!$K117&gt;synthèse!AI$14,'BLOC PM'!$K117&lt;synthèse!AI$14+0.1),1,0)</f>
        <v>0</v>
      </c>
      <c r="AJ127" s="148">
        <f>IF(AND('BLOC PM'!$K117&gt;synthèse!AJ$14,'BLOC PM'!$K117&lt;synthèse!AJ$14+0.1),1,0)</f>
        <v>0</v>
      </c>
      <c r="AK127" s="148">
        <f>IF(AND('BLOC PM'!$K117&gt;synthèse!AK$14,'BLOC PM'!$K117&lt;synthèse!AK$14+0.1),1,0)</f>
        <v>0</v>
      </c>
      <c r="AL127" s="148">
        <f>IF(AND('BLOC PM'!$K117&gt;synthèse!AL$14,'BLOC PM'!$K117&lt;synthèse!AL$14+0.1),1,0)</f>
        <v>0</v>
      </c>
      <c r="AM127" s="148">
        <f>IF(AND('BLOC PM'!$K117&gt;synthèse!AM$14,'BLOC PM'!$K117&lt;synthèse!AM$14+0.1),1,0)</f>
        <v>0</v>
      </c>
      <c r="AN127" s="148">
        <f>IF(AND('BLOC PM'!$K117&gt;synthèse!AN$14,'BLOC PM'!$K117&lt;synthèse!AN$14+0.1),1,0)</f>
        <v>0</v>
      </c>
      <c r="AO127" s="148">
        <f>IF(AND('BLOC PM'!$K117&gt;synthèse!AO$14,'BLOC PM'!$K117&lt;synthèse!AO$14+0.1),1,0)</f>
        <v>0</v>
      </c>
      <c r="AP127" s="148">
        <f>IF(AND('BLOC PM'!$K117&gt;synthèse!AP$14,'BLOC PM'!$K117&lt;synthèse!AP$14+0.1),1,0)</f>
        <v>0</v>
      </c>
      <c r="AQ127" s="148">
        <f>IF(AND('BLOC PM'!$K117&gt;synthèse!AQ$14,'BLOC PM'!$K117&lt;synthèse!AQ$14+0.1),1,0)</f>
        <v>0</v>
      </c>
      <c r="AR127" s="148">
        <f>IF(AND('BLOC PM'!$K117&gt;synthèse!AR$14,'BLOC PM'!$K117&lt;synthèse!AR$14+0.1),1,0)</f>
        <v>0</v>
      </c>
      <c r="AS127" s="148">
        <f>IF(AND('BLOC PM'!$K117&gt;synthèse!AS$14,'BLOC PM'!$K117&lt;synthèse!AS$14+0.1),1,0)</f>
        <v>0</v>
      </c>
      <c r="AT127" s="148">
        <f>IF(AND('BLOC PM'!$K117&gt;synthèse!AT$14,'BLOC PM'!$K117&lt;synthèse!AT$14+0.1),1,0)</f>
        <v>0</v>
      </c>
      <c r="AU127" s="148">
        <f>IF(AND('BLOC PM'!$K117&gt;synthèse!AU$14,'BLOC PM'!$K117&lt;synthèse!AU$14+0.1),1,0)</f>
        <v>0</v>
      </c>
      <c r="AV127" s="148">
        <f>IF(AND('BLOC PM'!$K117&gt;synthèse!AV$14,'BLOC PM'!$K117&lt;synthèse!AV$14+0.1),1,0)</f>
        <v>0</v>
      </c>
      <c r="AW127" s="148">
        <f>IF(AND('BLOC PM'!$K117&gt;synthèse!AW$14,'BLOC PM'!$K117&lt;synthèse!AW$14+0.1),1,0)</f>
        <v>0</v>
      </c>
      <c r="AX127" s="148">
        <f>IF(AND('BLOC PM'!$K117&gt;synthèse!AX$14,'BLOC PM'!$K117&lt;synthèse!AX$14+0.1),1,0)</f>
        <v>0</v>
      </c>
      <c r="AY127" s="148">
        <f>IF(AND('BLOC PM'!$K117&gt;synthèse!AY$14,'BLOC PM'!$K117&lt;synthèse!AY$14+0.1),1,0)</f>
        <v>0</v>
      </c>
      <c r="AZ127" s="148">
        <f>IF(AND('BLOC PM'!$K117&gt;synthèse!AZ$14,'BLOC PM'!$K117&lt;synthèse!AZ$14+0.1),1,0)</f>
        <v>0</v>
      </c>
      <c r="BA127" s="148">
        <f>IF(AND('BLOC PM'!$K117&gt;synthèse!BA$14,'BLOC PM'!$K117&lt;synthèse!BA$14+0.1),1,0)</f>
        <v>0</v>
      </c>
      <c r="BB127" s="148">
        <f>IF(AND('BLOC PM'!$K117&gt;synthèse!BB$14,'BLOC PM'!$K117&lt;synthèse!BB$14+0.1),1,0)</f>
        <v>0</v>
      </c>
      <c r="BC127" s="148">
        <f>IF(AND('BLOC PM'!$K117&gt;synthèse!BC$14,'BLOC PM'!$K117&lt;synthèse!BC$14+0.1),1,0)</f>
        <v>0</v>
      </c>
      <c r="BD127" s="148">
        <f>IF(AND('BLOC PM'!$K117&gt;synthèse!BD$14,'BLOC PM'!$K117&lt;synthèse!BD$14+0.1),1,0)</f>
        <v>0</v>
      </c>
      <c r="BE127" s="148">
        <f>IF(AND('BLOC PM'!$K117&gt;synthèse!BE$14,'BLOC PM'!$K117&lt;synthèse!BE$14+0.1),1,0)</f>
        <v>0</v>
      </c>
      <c r="BF127" s="148">
        <f>IF(AND('BLOC PM'!$K117&gt;synthèse!BF$14,'BLOC PM'!$K117&lt;synthèse!BF$14+0.1),1,0)</f>
        <v>0</v>
      </c>
      <c r="BG127" s="148">
        <f>IF(AND('BLOC PM'!$K117&gt;synthèse!BG$14,'BLOC PM'!$K117&lt;synthèse!BG$14+0.1),1,0)</f>
        <v>0</v>
      </c>
      <c r="BH127" s="148">
        <f>IF(AND('BLOC PM'!$K117&gt;synthèse!BH$14,'BLOC PM'!$K117&lt;synthèse!BH$14+0.1),1,0)</f>
        <v>0</v>
      </c>
      <c r="BI127" s="148">
        <f>IF(AND('BLOC PM'!$K117&gt;synthèse!BI$14,'BLOC PM'!$K117&lt;synthèse!BI$14+0.1),1,0)</f>
        <v>0</v>
      </c>
      <c r="BJ127" s="148">
        <f>IF(AND('BLOC PM'!$K117&gt;synthèse!BJ$14,'BLOC PM'!$K117&lt;synthèse!BJ$14+0.1),1,0)</f>
        <v>0</v>
      </c>
      <c r="BK127" s="148">
        <f>IF(AND('BLOC PM'!$K117&gt;synthèse!BK$14,'BLOC PM'!$K117&lt;synthèse!BK$14+0.1),1,0)</f>
        <v>0</v>
      </c>
      <c r="BL127" s="148">
        <f>IF(AND('BLOC PM'!$K117&gt;synthèse!BL$14,'BLOC PM'!$K117&lt;synthèse!BL$14+0.1),1,0)</f>
        <v>0</v>
      </c>
      <c r="BM127" s="148">
        <f>IF(AND('BLOC PM'!$K117&gt;synthèse!BM$14,'BLOC PM'!$K117&lt;synthèse!BM$14+0.1),1,0)</f>
        <v>0</v>
      </c>
      <c r="BN127" s="148">
        <f>IF(AND('BLOC PM'!$K117&gt;synthèse!BN$14,'BLOC PM'!$K117&lt;synthèse!BN$14+0.1),1,0)</f>
        <v>0</v>
      </c>
      <c r="BO127" s="148">
        <f>IF(AND('BLOC PM'!$K117&gt;synthèse!BO$14,'BLOC PM'!$K117&lt;synthèse!BO$14+0.1),1,0)</f>
        <v>0</v>
      </c>
      <c r="BP127" s="148">
        <f>IF(AND('BLOC PM'!$K117&gt;synthèse!BP$14,'BLOC PM'!$K117&lt;synthèse!BP$14+0.1),1,0)</f>
        <v>0</v>
      </c>
      <c r="BQ127" s="148">
        <f>IF(AND('BLOC PM'!$K117&gt;synthèse!BQ$14,'BLOC PM'!$K117&lt;synthèse!BQ$14+0.1),1,0)</f>
        <v>0</v>
      </c>
      <c r="BR127" s="148">
        <f>IF(AND('BLOC PM'!$K117&gt;synthèse!BR$14,'BLOC PM'!$K117&lt;synthèse!BR$14+0.1),1,0)</f>
        <v>0</v>
      </c>
      <c r="BS127" s="148">
        <f>IF(AND('BLOC PM'!$K117&gt;synthèse!BS$14,'BLOC PM'!$K117&lt;synthèse!BS$14+0.1),1,0)</f>
        <v>0</v>
      </c>
      <c r="BT127" s="148">
        <f>IF(AND('BLOC PM'!$K117&gt;synthèse!BT$14,'BLOC PM'!$K117&lt;synthèse!BT$14+0.1),1,0)</f>
        <v>0</v>
      </c>
      <c r="BU127" s="148">
        <f>IF(AND('BLOC PM'!$K117&gt;synthèse!BU$14,'BLOC PM'!$K117&lt;synthèse!BU$14+0.1),1,0)</f>
        <v>0</v>
      </c>
      <c r="BV127" s="148">
        <f>IF(AND('BLOC PM'!$K117&gt;synthèse!BV$14,'BLOC PM'!$K117&lt;synthèse!BV$14+0.1),1,0)</f>
        <v>0</v>
      </c>
      <c r="BW127" s="148">
        <f>IF(AND('BLOC PM'!$K117&gt;synthèse!BW$14,'BLOC PM'!$K117&lt;synthèse!BW$14+0.1),1,0)</f>
        <v>0</v>
      </c>
      <c r="BX127" s="148">
        <f>IF(AND('BLOC PM'!$K117&gt;synthèse!BX$14,'BLOC PM'!$K117&lt;synthèse!BX$14+0.1),1,0)</f>
        <v>0</v>
      </c>
      <c r="BY127" s="148">
        <f>IF(AND('BLOC PM'!$K117&gt;synthèse!BY$14,'BLOC PM'!$K117&lt;synthèse!BY$14+0.1),1,0)</f>
        <v>0</v>
      </c>
      <c r="BZ127" s="148">
        <f>IF(AND('BLOC PM'!$K117&gt;synthèse!BZ$14,'BLOC PM'!$K117&lt;synthèse!BZ$14+0.1),1,0)</f>
        <v>0</v>
      </c>
      <c r="CA127" s="148">
        <f>IF(AND('BLOC PM'!$K117&gt;synthèse!CA$14,'BLOC PM'!$K117&lt;synthèse!CA$14+0.1),1,0)</f>
        <v>0</v>
      </c>
      <c r="CB127" s="148">
        <f>IF(AND('BLOC PM'!$K117&gt;synthèse!CB$14,'BLOC PM'!$K117&lt;synthèse!CB$14+0.1),1,0)</f>
        <v>0</v>
      </c>
      <c r="CC127" s="148">
        <f>IF(AND('BLOC PM'!$K117&gt;synthèse!CC$14,'BLOC PM'!$K117&lt;synthèse!CC$14+0.1),1,0)</f>
        <v>0</v>
      </c>
      <c r="CD127" s="148">
        <f>IF(AND('BLOC PM'!$K117&gt;synthèse!CD$14,'BLOC PM'!$K117&lt;synthèse!CD$14+0.1),1,0)</f>
        <v>0</v>
      </c>
      <c r="CE127" s="148">
        <f>IF(AND('BLOC PM'!$K117&gt;synthèse!CE$14,'BLOC PM'!$K117&lt;synthèse!CE$14+0.1),1,0)</f>
        <v>0</v>
      </c>
      <c r="CF127" s="148">
        <f>IF(AND('BLOC PM'!$K117&gt;synthèse!CF$14,'BLOC PM'!$K117&lt;synthèse!CF$14+0.1),1,0)</f>
        <v>0</v>
      </c>
      <c r="CG127" s="148">
        <f>IF(AND('BLOC PM'!$K117&gt;synthèse!CG$14,'BLOC PM'!$K117&lt;synthèse!CG$14+0.1),1,0)</f>
        <v>0</v>
      </c>
      <c r="CH127" s="148">
        <f>IF(AND('BLOC PM'!$K117&gt;synthèse!CH$14,'BLOC PM'!$K117&lt;synthèse!CH$14+0.1),1,0)</f>
        <v>0</v>
      </c>
      <c r="CI127" s="148">
        <f>IF(AND('BLOC PM'!$K117&gt;synthèse!CI$14,'BLOC PM'!$K117&lt;synthèse!CI$14+0.1),1,0)</f>
        <v>0</v>
      </c>
      <c r="CJ127" s="148">
        <f>IF(AND('BLOC PM'!$K117&gt;synthèse!CJ$14,'BLOC PM'!$K117&lt;synthèse!CJ$14+0.1),1,0)</f>
        <v>0</v>
      </c>
      <c r="CK127" s="148">
        <f>IF(AND('BLOC PM'!$K117&gt;synthèse!CK$14,'BLOC PM'!$K117&lt;synthèse!CK$14+0.1),1,0)</f>
        <v>0</v>
      </c>
    </row>
    <row r="128" spans="1:146" x14ac:dyDescent="0.2">
      <c r="A128" s="7"/>
      <c r="M128" s="9" t="str">
        <f>IF('BLOC PM'!A118&lt;&gt;"",'BLOC PM'!A118,"")</f>
        <v/>
      </c>
      <c r="N128" s="9">
        <f>IF(AND('BLOC PM'!A118&lt;&gt;"",'BLOC PM'!N118&lt;&gt;"*Non mis en vente"),1,0)</f>
        <v>0</v>
      </c>
      <c r="O128" s="9">
        <f>IF(OR('BLOC PM'!E118="CR",'BLOC PM'!E118="CE"),1,0)</f>
        <v>0</v>
      </c>
      <c r="P128" s="9">
        <f>IF(AND('BLOC PM'!N118&lt;&gt;"*RETIRE",'BLOC PM'!N118&lt;&gt;"*PAS D'OFFRE",'BLOC PM'!N118&lt;&gt;""),1,0)</f>
        <v>0</v>
      </c>
      <c r="Q128" s="10">
        <f>'BLOC PM'!I118</f>
        <v>0</v>
      </c>
      <c r="R128" s="10">
        <f t="shared" si="187"/>
        <v>0</v>
      </c>
      <c r="S128" s="10">
        <f>'BLOC PM'!L118</f>
        <v>0</v>
      </c>
      <c r="T128" s="10">
        <f t="shared" si="188"/>
        <v>0</v>
      </c>
      <c r="U128" s="10">
        <f>'BLOC PM'!O118</f>
        <v>0</v>
      </c>
      <c r="V128" s="10">
        <f t="shared" si="189"/>
        <v>0</v>
      </c>
      <c r="W128" s="10">
        <f>'BLOC PM'!B118</f>
        <v>0</v>
      </c>
      <c r="X128" s="7"/>
      <c r="Y128" s="2">
        <f>+'UP PM'!A119</f>
        <v>0</v>
      </c>
      <c r="Z128" s="2">
        <f>IF(AND('UP PM'!A119&lt;&gt;"",'UP PM'!N119&lt;&gt;"*Non mis en vente"),1,0)</f>
        <v>0</v>
      </c>
      <c r="AA128" s="2">
        <f>IF(AND('UP PM'!N119&lt;&gt;"*RETIRE",'UP PM'!N119&lt;&gt;"*PAS D'OFFRE",'UP PM'!N119&lt;&gt;""),1,0)</f>
        <v>0</v>
      </c>
      <c r="AB128" s="10">
        <f>+'UP PM'!G119</f>
        <v>0</v>
      </c>
      <c r="AC128" s="2">
        <f t="shared" si="183"/>
        <v>0</v>
      </c>
      <c r="AD128" s="2">
        <f>'UP PM'!B119</f>
        <v>0</v>
      </c>
      <c r="AF128" s="154"/>
      <c r="AG128" s="9" t="str">
        <f>IF('BLOC PM'!A118&lt;&gt;"",'BLOC PM'!A118,"")</f>
        <v/>
      </c>
      <c r="AH128" s="148">
        <f>IF(AND('BLOC PM'!$K118&gt;synthèse!AH$14,'BLOC PM'!$K118&lt;synthèse!AH$14+0.1),1,0)</f>
        <v>0</v>
      </c>
      <c r="AI128" s="148">
        <f>IF(AND('BLOC PM'!$K118&gt;synthèse!AI$14,'BLOC PM'!$K118&lt;synthèse!AI$14+0.1),1,0)</f>
        <v>0</v>
      </c>
      <c r="AJ128" s="148">
        <f>IF(AND('BLOC PM'!$K118&gt;synthèse!AJ$14,'BLOC PM'!$K118&lt;synthèse!AJ$14+0.1),1,0)</f>
        <v>0</v>
      </c>
      <c r="AK128" s="148">
        <f>IF(AND('BLOC PM'!$K118&gt;synthèse!AK$14,'BLOC PM'!$K118&lt;synthèse!AK$14+0.1),1,0)</f>
        <v>0</v>
      </c>
      <c r="AL128" s="148">
        <f>IF(AND('BLOC PM'!$K118&gt;synthèse!AL$14,'BLOC PM'!$K118&lt;synthèse!AL$14+0.1),1,0)</f>
        <v>0</v>
      </c>
      <c r="AM128" s="148">
        <f>IF(AND('BLOC PM'!$K118&gt;synthèse!AM$14,'BLOC PM'!$K118&lt;synthèse!AM$14+0.1),1,0)</f>
        <v>0</v>
      </c>
      <c r="AN128" s="148">
        <f>IF(AND('BLOC PM'!$K118&gt;synthèse!AN$14,'BLOC PM'!$K118&lt;synthèse!AN$14+0.1),1,0)</f>
        <v>0</v>
      </c>
      <c r="AO128" s="148">
        <f>IF(AND('BLOC PM'!$K118&gt;synthèse!AO$14,'BLOC PM'!$K118&lt;synthèse!AO$14+0.1),1,0)</f>
        <v>0</v>
      </c>
      <c r="AP128" s="148">
        <f>IF(AND('BLOC PM'!$K118&gt;synthèse!AP$14,'BLOC PM'!$K118&lt;synthèse!AP$14+0.1),1,0)</f>
        <v>0</v>
      </c>
      <c r="AQ128" s="148">
        <f>IF(AND('BLOC PM'!$K118&gt;synthèse!AQ$14,'BLOC PM'!$K118&lt;synthèse!AQ$14+0.1),1,0)</f>
        <v>0</v>
      </c>
      <c r="AR128" s="148">
        <f>IF(AND('BLOC PM'!$K118&gt;synthèse!AR$14,'BLOC PM'!$K118&lt;synthèse!AR$14+0.1),1,0)</f>
        <v>0</v>
      </c>
      <c r="AS128" s="148">
        <f>IF(AND('BLOC PM'!$K118&gt;synthèse!AS$14,'BLOC PM'!$K118&lt;synthèse!AS$14+0.1),1,0)</f>
        <v>0</v>
      </c>
      <c r="AT128" s="148">
        <f>IF(AND('BLOC PM'!$K118&gt;synthèse!AT$14,'BLOC PM'!$K118&lt;synthèse!AT$14+0.1),1,0)</f>
        <v>0</v>
      </c>
      <c r="AU128" s="148">
        <f>IF(AND('BLOC PM'!$K118&gt;synthèse!AU$14,'BLOC PM'!$K118&lt;synthèse!AU$14+0.1),1,0)</f>
        <v>0</v>
      </c>
      <c r="AV128" s="148">
        <f>IF(AND('BLOC PM'!$K118&gt;synthèse!AV$14,'BLOC PM'!$K118&lt;synthèse!AV$14+0.1),1,0)</f>
        <v>0</v>
      </c>
      <c r="AW128" s="148">
        <f>IF(AND('BLOC PM'!$K118&gt;synthèse!AW$14,'BLOC PM'!$K118&lt;synthèse!AW$14+0.1),1,0)</f>
        <v>0</v>
      </c>
      <c r="AX128" s="148">
        <f>IF(AND('BLOC PM'!$K118&gt;synthèse!AX$14,'BLOC PM'!$K118&lt;synthèse!AX$14+0.1),1,0)</f>
        <v>0</v>
      </c>
      <c r="AY128" s="148">
        <f>IF(AND('BLOC PM'!$K118&gt;synthèse!AY$14,'BLOC PM'!$K118&lt;synthèse!AY$14+0.1),1,0)</f>
        <v>0</v>
      </c>
      <c r="AZ128" s="148">
        <f>IF(AND('BLOC PM'!$K118&gt;synthèse!AZ$14,'BLOC PM'!$K118&lt;synthèse!AZ$14+0.1),1,0)</f>
        <v>0</v>
      </c>
      <c r="BA128" s="148">
        <f>IF(AND('BLOC PM'!$K118&gt;synthèse!BA$14,'BLOC PM'!$K118&lt;synthèse!BA$14+0.1),1,0)</f>
        <v>0</v>
      </c>
      <c r="BB128" s="148">
        <f>IF(AND('BLOC PM'!$K118&gt;synthèse!BB$14,'BLOC PM'!$K118&lt;synthèse!BB$14+0.1),1,0)</f>
        <v>0</v>
      </c>
      <c r="BC128" s="148">
        <f>IF(AND('BLOC PM'!$K118&gt;synthèse!BC$14,'BLOC PM'!$K118&lt;synthèse!BC$14+0.1),1,0)</f>
        <v>0</v>
      </c>
      <c r="BD128" s="148">
        <f>IF(AND('BLOC PM'!$K118&gt;synthèse!BD$14,'BLOC PM'!$K118&lt;synthèse!BD$14+0.1),1,0)</f>
        <v>0</v>
      </c>
      <c r="BE128" s="148">
        <f>IF(AND('BLOC PM'!$K118&gt;synthèse!BE$14,'BLOC PM'!$K118&lt;synthèse!BE$14+0.1),1,0)</f>
        <v>0</v>
      </c>
      <c r="BF128" s="148">
        <f>IF(AND('BLOC PM'!$K118&gt;synthèse!BF$14,'BLOC PM'!$K118&lt;synthèse!BF$14+0.1),1,0)</f>
        <v>0</v>
      </c>
      <c r="BG128" s="148">
        <f>IF(AND('BLOC PM'!$K118&gt;synthèse!BG$14,'BLOC PM'!$K118&lt;synthèse!BG$14+0.1),1,0)</f>
        <v>0</v>
      </c>
      <c r="BH128" s="148">
        <f>IF(AND('BLOC PM'!$K118&gt;synthèse!BH$14,'BLOC PM'!$K118&lt;synthèse!BH$14+0.1),1,0)</f>
        <v>0</v>
      </c>
      <c r="BI128" s="148">
        <f>IF(AND('BLOC PM'!$K118&gt;synthèse!BI$14,'BLOC PM'!$K118&lt;synthèse!BI$14+0.1),1,0)</f>
        <v>0</v>
      </c>
      <c r="BJ128" s="148">
        <f>IF(AND('BLOC PM'!$K118&gt;synthèse!BJ$14,'BLOC PM'!$K118&lt;synthèse!BJ$14+0.1),1,0)</f>
        <v>0</v>
      </c>
      <c r="BK128" s="148">
        <f>IF(AND('BLOC PM'!$K118&gt;synthèse!BK$14,'BLOC PM'!$K118&lt;synthèse!BK$14+0.1),1,0)</f>
        <v>0</v>
      </c>
      <c r="BL128" s="148">
        <f>IF(AND('BLOC PM'!$K118&gt;synthèse!BL$14,'BLOC PM'!$K118&lt;synthèse!BL$14+0.1),1,0)</f>
        <v>0</v>
      </c>
      <c r="BM128" s="148">
        <f>IF(AND('BLOC PM'!$K118&gt;synthèse!BM$14,'BLOC PM'!$K118&lt;synthèse!BM$14+0.1),1,0)</f>
        <v>0</v>
      </c>
      <c r="BN128" s="148">
        <f>IF(AND('BLOC PM'!$K118&gt;synthèse!BN$14,'BLOC PM'!$K118&lt;synthèse!BN$14+0.1),1,0)</f>
        <v>0</v>
      </c>
      <c r="BO128" s="148">
        <f>IF(AND('BLOC PM'!$K118&gt;synthèse!BO$14,'BLOC PM'!$K118&lt;synthèse!BO$14+0.1),1,0)</f>
        <v>0</v>
      </c>
      <c r="BP128" s="148">
        <f>IF(AND('BLOC PM'!$K118&gt;synthèse!BP$14,'BLOC PM'!$K118&lt;synthèse!BP$14+0.1),1,0)</f>
        <v>0</v>
      </c>
      <c r="BQ128" s="148">
        <f>IF(AND('BLOC PM'!$K118&gt;synthèse!BQ$14,'BLOC PM'!$K118&lt;synthèse!BQ$14+0.1),1,0)</f>
        <v>0</v>
      </c>
      <c r="BR128" s="148">
        <f>IF(AND('BLOC PM'!$K118&gt;synthèse!BR$14,'BLOC PM'!$K118&lt;synthèse!BR$14+0.1),1,0)</f>
        <v>0</v>
      </c>
      <c r="BS128" s="148">
        <f>IF(AND('BLOC PM'!$K118&gt;synthèse!BS$14,'BLOC PM'!$K118&lt;synthèse!BS$14+0.1),1,0)</f>
        <v>0</v>
      </c>
      <c r="BT128" s="148">
        <f>IF(AND('BLOC PM'!$K118&gt;synthèse!BT$14,'BLOC PM'!$K118&lt;synthèse!BT$14+0.1),1,0)</f>
        <v>0</v>
      </c>
      <c r="BU128" s="148">
        <f>IF(AND('BLOC PM'!$K118&gt;synthèse!BU$14,'BLOC PM'!$K118&lt;synthèse!BU$14+0.1),1,0)</f>
        <v>0</v>
      </c>
      <c r="BV128" s="148">
        <f>IF(AND('BLOC PM'!$K118&gt;synthèse!BV$14,'BLOC PM'!$K118&lt;synthèse!BV$14+0.1),1,0)</f>
        <v>0</v>
      </c>
      <c r="BW128" s="148">
        <f>IF(AND('BLOC PM'!$K118&gt;synthèse!BW$14,'BLOC PM'!$K118&lt;synthèse!BW$14+0.1),1,0)</f>
        <v>0</v>
      </c>
      <c r="BX128" s="148">
        <f>IF(AND('BLOC PM'!$K118&gt;synthèse!BX$14,'BLOC PM'!$K118&lt;synthèse!BX$14+0.1),1,0)</f>
        <v>0</v>
      </c>
      <c r="BY128" s="148">
        <f>IF(AND('BLOC PM'!$K118&gt;synthèse!BY$14,'BLOC PM'!$K118&lt;synthèse!BY$14+0.1),1,0)</f>
        <v>0</v>
      </c>
      <c r="BZ128" s="148">
        <f>IF(AND('BLOC PM'!$K118&gt;synthèse!BZ$14,'BLOC PM'!$K118&lt;synthèse!BZ$14+0.1),1,0)</f>
        <v>0</v>
      </c>
      <c r="CA128" s="148">
        <f>IF(AND('BLOC PM'!$K118&gt;synthèse!CA$14,'BLOC PM'!$K118&lt;synthèse!CA$14+0.1),1,0)</f>
        <v>0</v>
      </c>
      <c r="CB128" s="148">
        <f>IF(AND('BLOC PM'!$K118&gt;synthèse!CB$14,'BLOC PM'!$K118&lt;synthèse!CB$14+0.1),1,0)</f>
        <v>0</v>
      </c>
      <c r="CC128" s="148">
        <f>IF(AND('BLOC PM'!$K118&gt;synthèse!CC$14,'BLOC PM'!$K118&lt;synthèse!CC$14+0.1),1,0)</f>
        <v>0</v>
      </c>
      <c r="CD128" s="148">
        <f>IF(AND('BLOC PM'!$K118&gt;synthèse!CD$14,'BLOC PM'!$K118&lt;synthèse!CD$14+0.1),1,0)</f>
        <v>0</v>
      </c>
      <c r="CE128" s="148">
        <f>IF(AND('BLOC PM'!$K118&gt;synthèse!CE$14,'BLOC PM'!$K118&lt;synthèse!CE$14+0.1),1,0)</f>
        <v>0</v>
      </c>
      <c r="CF128" s="148">
        <f>IF(AND('BLOC PM'!$K118&gt;synthèse!CF$14,'BLOC PM'!$K118&lt;synthèse!CF$14+0.1),1,0)</f>
        <v>0</v>
      </c>
      <c r="CG128" s="148">
        <f>IF(AND('BLOC PM'!$K118&gt;synthèse!CG$14,'BLOC PM'!$K118&lt;synthèse!CG$14+0.1),1,0)</f>
        <v>0</v>
      </c>
      <c r="CH128" s="148">
        <f>IF(AND('BLOC PM'!$K118&gt;synthèse!CH$14,'BLOC PM'!$K118&lt;synthèse!CH$14+0.1),1,0)</f>
        <v>0</v>
      </c>
      <c r="CI128" s="148">
        <f>IF(AND('BLOC PM'!$K118&gt;synthèse!CI$14,'BLOC PM'!$K118&lt;synthèse!CI$14+0.1),1,0)</f>
        <v>0</v>
      </c>
      <c r="CJ128" s="148">
        <f>IF(AND('BLOC PM'!$K118&gt;synthèse!CJ$14,'BLOC PM'!$K118&lt;synthèse!CJ$14+0.1),1,0)</f>
        <v>0</v>
      </c>
      <c r="CK128" s="148">
        <f>IF(AND('BLOC PM'!$K118&gt;synthèse!CK$14,'BLOC PM'!$K118&lt;synthèse!CK$14+0.1),1,0)</f>
        <v>0</v>
      </c>
    </row>
    <row r="129" spans="1:89" x14ac:dyDescent="0.2">
      <c r="A129" s="7"/>
      <c r="M129" s="9" t="str">
        <f>IF('BLOC PM'!A119&lt;&gt;"",'BLOC PM'!A119,"")</f>
        <v/>
      </c>
      <c r="N129" s="9">
        <f>IF(AND('BLOC PM'!A119&lt;&gt;"",'BLOC PM'!N119&lt;&gt;"*Non mis en vente"),1,0)</f>
        <v>0</v>
      </c>
      <c r="O129" s="9">
        <f>IF(OR('BLOC PM'!E119="CR",'BLOC PM'!E119="CE"),1,0)</f>
        <v>0</v>
      </c>
      <c r="P129" s="9">
        <f>IF(AND('BLOC PM'!N119&lt;&gt;"*RETIRE",'BLOC PM'!N119&lt;&gt;"*PAS D'OFFRE",'BLOC PM'!N119&lt;&gt;""),1,0)</f>
        <v>0</v>
      </c>
      <c r="Q129" s="10">
        <f>'BLOC PM'!I119</f>
        <v>0</v>
      </c>
      <c r="R129" s="10">
        <f t="shared" si="187"/>
        <v>0</v>
      </c>
      <c r="S129" s="10">
        <f>'BLOC PM'!L119</f>
        <v>0</v>
      </c>
      <c r="T129" s="10">
        <f t="shared" si="188"/>
        <v>0</v>
      </c>
      <c r="U129" s="10">
        <f>'BLOC PM'!O119</f>
        <v>0</v>
      </c>
      <c r="V129" s="10">
        <f t="shared" si="189"/>
        <v>0</v>
      </c>
      <c r="W129" s="10">
        <f>'BLOC PM'!B119</f>
        <v>0</v>
      </c>
      <c r="Y129" s="2">
        <f>+'UP PM'!A120</f>
        <v>0</v>
      </c>
      <c r="Z129" s="2">
        <f>IF(AND('UP PM'!A120&lt;&gt;"",'UP PM'!N120&lt;&gt;"*Non mis en vente"),1,0)</f>
        <v>0</v>
      </c>
      <c r="AA129" s="2">
        <f>IF(AND('UP PM'!N120&lt;&gt;"*RETIRE",'UP PM'!N120&lt;&gt;"*PAS D'OFFRE",'UP PM'!N120&lt;&gt;""),1,0)</f>
        <v>0</v>
      </c>
      <c r="AB129" s="10">
        <f>+'UP PM'!G120</f>
        <v>0</v>
      </c>
      <c r="AC129" s="2">
        <f t="shared" si="183"/>
        <v>0</v>
      </c>
      <c r="AD129" s="2">
        <f>'UP PM'!B120</f>
        <v>0</v>
      </c>
      <c r="AF129" s="154"/>
      <c r="AG129" s="9" t="str">
        <f>IF('BLOC PM'!A119&lt;&gt;"",'BLOC PM'!A119,"")</f>
        <v/>
      </c>
      <c r="AH129" s="148">
        <f>IF(AND('BLOC PM'!$K119&gt;synthèse!AH$14,'BLOC PM'!$K119&lt;synthèse!AH$14+0.1),1,0)</f>
        <v>0</v>
      </c>
      <c r="AI129" s="148">
        <f>IF(AND('BLOC PM'!$K119&gt;synthèse!AI$14,'BLOC PM'!$K119&lt;synthèse!AI$14+0.1),1,0)</f>
        <v>0</v>
      </c>
      <c r="AJ129" s="148">
        <f>IF(AND('BLOC PM'!$K119&gt;synthèse!AJ$14,'BLOC PM'!$K119&lt;synthèse!AJ$14+0.1),1,0)</f>
        <v>0</v>
      </c>
      <c r="AK129" s="148">
        <f>IF(AND('BLOC PM'!$K119&gt;synthèse!AK$14,'BLOC PM'!$K119&lt;synthèse!AK$14+0.1),1,0)</f>
        <v>0</v>
      </c>
      <c r="AL129" s="148">
        <f>IF(AND('BLOC PM'!$K119&gt;synthèse!AL$14,'BLOC PM'!$K119&lt;synthèse!AL$14+0.1),1,0)</f>
        <v>0</v>
      </c>
      <c r="AM129" s="148">
        <f>IF(AND('BLOC PM'!$K119&gt;synthèse!AM$14,'BLOC PM'!$K119&lt;synthèse!AM$14+0.1),1,0)</f>
        <v>0</v>
      </c>
      <c r="AN129" s="148">
        <f>IF(AND('BLOC PM'!$K119&gt;synthèse!AN$14,'BLOC PM'!$K119&lt;synthèse!AN$14+0.1),1,0)</f>
        <v>0</v>
      </c>
      <c r="AO129" s="148">
        <f>IF(AND('BLOC PM'!$K119&gt;synthèse!AO$14,'BLOC PM'!$K119&lt;synthèse!AO$14+0.1),1,0)</f>
        <v>0</v>
      </c>
      <c r="AP129" s="148">
        <f>IF(AND('BLOC PM'!$K119&gt;synthèse!AP$14,'BLOC PM'!$K119&lt;synthèse!AP$14+0.1),1,0)</f>
        <v>0</v>
      </c>
      <c r="AQ129" s="148">
        <f>IF(AND('BLOC PM'!$K119&gt;synthèse!AQ$14,'BLOC PM'!$K119&lt;synthèse!AQ$14+0.1),1,0)</f>
        <v>0</v>
      </c>
      <c r="AR129" s="148">
        <f>IF(AND('BLOC PM'!$K119&gt;synthèse!AR$14,'BLOC PM'!$K119&lt;synthèse!AR$14+0.1),1,0)</f>
        <v>0</v>
      </c>
      <c r="AS129" s="148">
        <f>IF(AND('BLOC PM'!$K119&gt;synthèse!AS$14,'BLOC PM'!$K119&lt;synthèse!AS$14+0.1),1,0)</f>
        <v>0</v>
      </c>
      <c r="AT129" s="148">
        <f>IF(AND('BLOC PM'!$K119&gt;synthèse!AT$14,'BLOC PM'!$K119&lt;synthèse!AT$14+0.1),1,0)</f>
        <v>0</v>
      </c>
      <c r="AU129" s="148">
        <f>IF(AND('BLOC PM'!$K119&gt;synthèse!AU$14,'BLOC PM'!$K119&lt;synthèse!AU$14+0.1),1,0)</f>
        <v>0</v>
      </c>
      <c r="AV129" s="148">
        <f>IF(AND('BLOC PM'!$K119&gt;synthèse!AV$14,'BLOC PM'!$K119&lt;synthèse!AV$14+0.1),1,0)</f>
        <v>0</v>
      </c>
      <c r="AW129" s="148">
        <f>IF(AND('BLOC PM'!$K119&gt;synthèse!AW$14,'BLOC PM'!$K119&lt;synthèse!AW$14+0.1),1,0)</f>
        <v>0</v>
      </c>
      <c r="AX129" s="148">
        <f>IF(AND('BLOC PM'!$K119&gt;synthèse!AX$14,'BLOC PM'!$K119&lt;synthèse!AX$14+0.1),1,0)</f>
        <v>0</v>
      </c>
      <c r="AY129" s="148">
        <f>IF(AND('BLOC PM'!$K119&gt;synthèse!AY$14,'BLOC PM'!$K119&lt;synthèse!AY$14+0.1),1,0)</f>
        <v>0</v>
      </c>
      <c r="AZ129" s="148">
        <f>IF(AND('BLOC PM'!$K119&gt;synthèse!AZ$14,'BLOC PM'!$K119&lt;synthèse!AZ$14+0.1),1,0)</f>
        <v>0</v>
      </c>
      <c r="BA129" s="148">
        <f>IF(AND('BLOC PM'!$K119&gt;synthèse!BA$14,'BLOC PM'!$K119&lt;synthèse!BA$14+0.1),1,0)</f>
        <v>0</v>
      </c>
      <c r="BB129" s="148">
        <f>IF(AND('BLOC PM'!$K119&gt;synthèse!BB$14,'BLOC PM'!$K119&lt;synthèse!BB$14+0.1),1,0)</f>
        <v>0</v>
      </c>
      <c r="BC129" s="148">
        <f>IF(AND('BLOC PM'!$K119&gt;synthèse!BC$14,'BLOC PM'!$K119&lt;synthèse!BC$14+0.1),1,0)</f>
        <v>0</v>
      </c>
      <c r="BD129" s="148">
        <f>IF(AND('BLOC PM'!$K119&gt;synthèse!BD$14,'BLOC PM'!$K119&lt;synthèse!BD$14+0.1),1,0)</f>
        <v>0</v>
      </c>
      <c r="BE129" s="148">
        <f>IF(AND('BLOC PM'!$K119&gt;synthèse!BE$14,'BLOC PM'!$K119&lt;synthèse!BE$14+0.1),1,0)</f>
        <v>0</v>
      </c>
      <c r="BF129" s="148">
        <f>IF(AND('BLOC PM'!$K119&gt;synthèse!BF$14,'BLOC PM'!$K119&lt;synthèse!BF$14+0.1),1,0)</f>
        <v>0</v>
      </c>
      <c r="BG129" s="148">
        <f>IF(AND('BLOC PM'!$K119&gt;synthèse!BG$14,'BLOC PM'!$K119&lt;synthèse!BG$14+0.1),1,0)</f>
        <v>0</v>
      </c>
      <c r="BH129" s="148">
        <f>IF(AND('BLOC PM'!$K119&gt;synthèse!BH$14,'BLOC PM'!$K119&lt;synthèse!BH$14+0.1),1,0)</f>
        <v>0</v>
      </c>
      <c r="BI129" s="148">
        <f>IF(AND('BLOC PM'!$K119&gt;synthèse!BI$14,'BLOC PM'!$K119&lt;synthèse!BI$14+0.1),1,0)</f>
        <v>0</v>
      </c>
      <c r="BJ129" s="148">
        <f>IF(AND('BLOC PM'!$K119&gt;synthèse!BJ$14,'BLOC PM'!$K119&lt;synthèse!BJ$14+0.1),1,0)</f>
        <v>0</v>
      </c>
      <c r="BK129" s="148">
        <f>IF(AND('BLOC PM'!$K119&gt;synthèse!BK$14,'BLOC PM'!$K119&lt;synthèse!BK$14+0.1),1,0)</f>
        <v>0</v>
      </c>
      <c r="BL129" s="148">
        <f>IF(AND('BLOC PM'!$K119&gt;synthèse!BL$14,'BLOC PM'!$K119&lt;synthèse!BL$14+0.1),1,0)</f>
        <v>0</v>
      </c>
      <c r="BM129" s="148">
        <f>IF(AND('BLOC PM'!$K119&gt;synthèse!BM$14,'BLOC PM'!$K119&lt;synthèse!BM$14+0.1),1,0)</f>
        <v>0</v>
      </c>
      <c r="BN129" s="148">
        <f>IF(AND('BLOC PM'!$K119&gt;synthèse!BN$14,'BLOC PM'!$K119&lt;synthèse!BN$14+0.1),1,0)</f>
        <v>0</v>
      </c>
      <c r="BO129" s="148">
        <f>IF(AND('BLOC PM'!$K119&gt;synthèse!BO$14,'BLOC PM'!$K119&lt;synthèse!BO$14+0.1),1,0)</f>
        <v>0</v>
      </c>
      <c r="BP129" s="148">
        <f>IF(AND('BLOC PM'!$K119&gt;synthèse!BP$14,'BLOC PM'!$K119&lt;synthèse!BP$14+0.1),1,0)</f>
        <v>0</v>
      </c>
      <c r="BQ129" s="148">
        <f>IF(AND('BLOC PM'!$K119&gt;synthèse!BQ$14,'BLOC PM'!$K119&lt;synthèse!BQ$14+0.1),1,0)</f>
        <v>0</v>
      </c>
      <c r="BR129" s="148">
        <f>IF(AND('BLOC PM'!$K119&gt;synthèse!BR$14,'BLOC PM'!$K119&lt;synthèse!BR$14+0.1),1,0)</f>
        <v>0</v>
      </c>
      <c r="BS129" s="148">
        <f>IF(AND('BLOC PM'!$K119&gt;synthèse!BS$14,'BLOC PM'!$K119&lt;synthèse!BS$14+0.1),1,0)</f>
        <v>0</v>
      </c>
      <c r="BT129" s="148">
        <f>IF(AND('BLOC PM'!$K119&gt;synthèse!BT$14,'BLOC PM'!$K119&lt;synthèse!BT$14+0.1),1,0)</f>
        <v>0</v>
      </c>
      <c r="BU129" s="148">
        <f>IF(AND('BLOC PM'!$K119&gt;synthèse!BU$14,'BLOC PM'!$K119&lt;synthèse!BU$14+0.1),1,0)</f>
        <v>0</v>
      </c>
      <c r="BV129" s="148">
        <f>IF(AND('BLOC PM'!$K119&gt;synthèse!BV$14,'BLOC PM'!$K119&lt;synthèse!BV$14+0.1),1,0)</f>
        <v>0</v>
      </c>
      <c r="BW129" s="148">
        <f>IF(AND('BLOC PM'!$K119&gt;synthèse!BW$14,'BLOC PM'!$K119&lt;synthèse!BW$14+0.1),1,0)</f>
        <v>0</v>
      </c>
      <c r="BX129" s="148">
        <f>IF(AND('BLOC PM'!$K119&gt;synthèse!BX$14,'BLOC PM'!$K119&lt;synthèse!BX$14+0.1),1,0)</f>
        <v>0</v>
      </c>
      <c r="BY129" s="148">
        <f>IF(AND('BLOC PM'!$K119&gt;synthèse!BY$14,'BLOC PM'!$K119&lt;synthèse!BY$14+0.1),1,0)</f>
        <v>0</v>
      </c>
      <c r="BZ129" s="148">
        <f>IF(AND('BLOC PM'!$K119&gt;synthèse!BZ$14,'BLOC PM'!$K119&lt;synthèse!BZ$14+0.1),1,0)</f>
        <v>0</v>
      </c>
      <c r="CA129" s="148">
        <f>IF(AND('BLOC PM'!$K119&gt;synthèse!CA$14,'BLOC PM'!$K119&lt;synthèse!CA$14+0.1),1,0)</f>
        <v>0</v>
      </c>
      <c r="CB129" s="148">
        <f>IF(AND('BLOC PM'!$K119&gt;synthèse!CB$14,'BLOC PM'!$K119&lt;synthèse!CB$14+0.1),1,0)</f>
        <v>0</v>
      </c>
      <c r="CC129" s="148">
        <f>IF(AND('BLOC PM'!$K119&gt;synthèse!CC$14,'BLOC PM'!$K119&lt;synthèse!CC$14+0.1),1,0)</f>
        <v>0</v>
      </c>
      <c r="CD129" s="148">
        <f>IF(AND('BLOC PM'!$K119&gt;synthèse!CD$14,'BLOC PM'!$K119&lt;synthèse!CD$14+0.1),1,0)</f>
        <v>0</v>
      </c>
      <c r="CE129" s="148">
        <f>IF(AND('BLOC PM'!$K119&gt;synthèse!CE$14,'BLOC PM'!$K119&lt;synthèse!CE$14+0.1),1,0)</f>
        <v>0</v>
      </c>
      <c r="CF129" s="148">
        <f>IF(AND('BLOC PM'!$K119&gt;synthèse!CF$14,'BLOC PM'!$K119&lt;synthèse!CF$14+0.1),1,0)</f>
        <v>0</v>
      </c>
      <c r="CG129" s="148">
        <f>IF(AND('BLOC PM'!$K119&gt;synthèse!CG$14,'BLOC PM'!$K119&lt;synthèse!CG$14+0.1),1,0)</f>
        <v>0</v>
      </c>
      <c r="CH129" s="148">
        <f>IF(AND('BLOC PM'!$K119&gt;synthèse!CH$14,'BLOC PM'!$K119&lt;synthèse!CH$14+0.1),1,0)</f>
        <v>0</v>
      </c>
      <c r="CI129" s="148">
        <f>IF(AND('BLOC PM'!$K119&gt;synthèse!CI$14,'BLOC PM'!$K119&lt;synthèse!CI$14+0.1),1,0)</f>
        <v>0</v>
      </c>
      <c r="CJ129" s="148">
        <f>IF(AND('BLOC PM'!$K119&gt;synthèse!CJ$14,'BLOC PM'!$K119&lt;synthèse!CJ$14+0.1),1,0)</f>
        <v>0</v>
      </c>
      <c r="CK129" s="148">
        <f>IF(AND('BLOC PM'!$K119&gt;synthèse!CK$14,'BLOC PM'!$K119&lt;synthèse!CK$14+0.1),1,0)</f>
        <v>0</v>
      </c>
    </row>
    <row r="130" spans="1:89" x14ac:dyDescent="0.2">
      <c r="A130" s="7"/>
      <c r="M130" s="9" t="str">
        <f>IF('BLOC PM'!A120&lt;&gt;"",'BLOC PM'!A120,"")</f>
        <v/>
      </c>
      <c r="N130" s="9">
        <f>IF(AND('BLOC PM'!A120&lt;&gt;"",'BLOC PM'!N120&lt;&gt;"*Non mis en vente"),1,0)</f>
        <v>0</v>
      </c>
      <c r="O130" s="9">
        <f>IF(OR('BLOC PM'!E120="CR",'BLOC PM'!E120="CE"),1,0)</f>
        <v>0</v>
      </c>
      <c r="P130" s="9">
        <f>IF(AND('BLOC PM'!N120&lt;&gt;"*RETIRE",'BLOC PM'!N120&lt;&gt;"*PAS D'OFFRE",'BLOC PM'!N120&lt;&gt;""),1,0)</f>
        <v>0</v>
      </c>
      <c r="Q130" s="10">
        <f>'BLOC PM'!I120</f>
        <v>0</v>
      </c>
      <c r="R130" s="10">
        <f t="shared" si="187"/>
        <v>0</v>
      </c>
      <c r="S130" s="10">
        <f>'BLOC PM'!L120</f>
        <v>0</v>
      </c>
      <c r="T130" s="10">
        <f t="shared" si="188"/>
        <v>0</v>
      </c>
      <c r="U130" s="10">
        <f>'BLOC PM'!O120</f>
        <v>0</v>
      </c>
      <c r="V130" s="10">
        <f t="shared" si="189"/>
        <v>0</v>
      </c>
      <c r="W130" s="10">
        <f>'BLOC PM'!B120</f>
        <v>0</v>
      </c>
      <c r="Y130" s="2">
        <f>+'UP PM'!A121</f>
        <v>0</v>
      </c>
      <c r="Z130" s="2">
        <f>IF(AND('UP PM'!A121&lt;&gt;"",'UP PM'!N121&lt;&gt;"*Non mis en vente"),1,0)</f>
        <v>0</v>
      </c>
      <c r="AA130" s="2">
        <f>IF(AND('UP PM'!N121&lt;&gt;"*RETIRE",'UP PM'!N121&lt;&gt;"*PAS D'OFFRE",'UP PM'!N121&lt;&gt;""),1,0)</f>
        <v>0</v>
      </c>
      <c r="AB130" s="10">
        <f>+'UP PM'!G121</f>
        <v>0</v>
      </c>
      <c r="AC130" s="2">
        <f t="shared" si="183"/>
        <v>0</v>
      </c>
      <c r="AD130" s="2">
        <f>'UP PM'!B121</f>
        <v>0</v>
      </c>
      <c r="AF130" s="154"/>
      <c r="AG130" s="9" t="str">
        <f>IF('BLOC PM'!A120&lt;&gt;"",'BLOC PM'!A120,"")</f>
        <v/>
      </c>
      <c r="AH130" s="148">
        <f>IF(AND('BLOC PM'!$K120&gt;synthèse!AH$14,'BLOC PM'!$K120&lt;synthèse!AH$14+0.1),1,0)</f>
        <v>0</v>
      </c>
      <c r="AI130" s="148">
        <f>IF(AND('BLOC PM'!$K120&gt;synthèse!AI$14,'BLOC PM'!$K120&lt;synthèse!AI$14+0.1),1,0)</f>
        <v>0</v>
      </c>
      <c r="AJ130" s="148">
        <f>IF(AND('BLOC PM'!$K120&gt;synthèse!AJ$14,'BLOC PM'!$K120&lt;synthèse!AJ$14+0.1),1,0)</f>
        <v>0</v>
      </c>
      <c r="AK130" s="148">
        <f>IF(AND('BLOC PM'!$K120&gt;synthèse!AK$14,'BLOC PM'!$K120&lt;synthèse!AK$14+0.1),1,0)</f>
        <v>0</v>
      </c>
      <c r="AL130" s="148">
        <f>IF(AND('BLOC PM'!$K120&gt;synthèse!AL$14,'BLOC PM'!$K120&lt;synthèse!AL$14+0.1),1,0)</f>
        <v>0</v>
      </c>
      <c r="AM130" s="148">
        <f>IF(AND('BLOC PM'!$K120&gt;synthèse!AM$14,'BLOC PM'!$K120&lt;synthèse!AM$14+0.1),1,0)</f>
        <v>0</v>
      </c>
      <c r="AN130" s="148">
        <f>IF(AND('BLOC PM'!$K120&gt;synthèse!AN$14,'BLOC PM'!$K120&lt;synthèse!AN$14+0.1),1,0)</f>
        <v>0</v>
      </c>
      <c r="AO130" s="148">
        <f>IF(AND('BLOC PM'!$K120&gt;synthèse!AO$14,'BLOC PM'!$K120&lt;synthèse!AO$14+0.1),1,0)</f>
        <v>0</v>
      </c>
      <c r="AP130" s="148">
        <f>IF(AND('BLOC PM'!$K120&gt;synthèse!AP$14,'BLOC PM'!$K120&lt;synthèse!AP$14+0.1),1,0)</f>
        <v>0</v>
      </c>
      <c r="AQ130" s="148">
        <f>IF(AND('BLOC PM'!$K120&gt;synthèse!AQ$14,'BLOC PM'!$K120&lt;synthèse!AQ$14+0.1),1,0)</f>
        <v>0</v>
      </c>
      <c r="AR130" s="148">
        <f>IF(AND('BLOC PM'!$K120&gt;synthèse!AR$14,'BLOC PM'!$K120&lt;synthèse!AR$14+0.1),1,0)</f>
        <v>0</v>
      </c>
      <c r="AS130" s="148">
        <f>IF(AND('BLOC PM'!$K120&gt;synthèse!AS$14,'BLOC PM'!$K120&lt;synthèse!AS$14+0.1),1,0)</f>
        <v>0</v>
      </c>
      <c r="AT130" s="148">
        <f>IF(AND('BLOC PM'!$K120&gt;synthèse!AT$14,'BLOC PM'!$K120&lt;synthèse!AT$14+0.1),1,0)</f>
        <v>0</v>
      </c>
      <c r="AU130" s="148">
        <f>IF(AND('BLOC PM'!$K120&gt;synthèse!AU$14,'BLOC PM'!$K120&lt;synthèse!AU$14+0.1),1,0)</f>
        <v>0</v>
      </c>
      <c r="AV130" s="148">
        <f>IF(AND('BLOC PM'!$K120&gt;synthèse!AV$14,'BLOC PM'!$K120&lt;synthèse!AV$14+0.1),1,0)</f>
        <v>0</v>
      </c>
      <c r="AW130" s="148">
        <f>IF(AND('BLOC PM'!$K120&gt;synthèse!AW$14,'BLOC PM'!$K120&lt;synthèse!AW$14+0.1),1,0)</f>
        <v>0</v>
      </c>
      <c r="AX130" s="148">
        <f>IF(AND('BLOC PM'!$K120&gt;synthèse!AX$14,'BLOC PM'!$K120&lt;synthèse!AX$14+0.1),1,0)</f>
        <v>0</v>
      </c>
      <c r="AY130" s="148">
        <f>IF(AND('BLOC PM'!$K120&gt;synthèse!AY$14,'BLOC PM'!$K120&lt;synthèse!AY$14+0.1),1,0)</f>
        <v>0</v>
      </c>
      <c r="AZ130" s="148">
        <f>IF(AND('BLOC PM'!$K120&gt;synthèse!AZ$14,'BLOC PM'!$K120&lt;synthèse!AZ$14+0.1),1,0)</f>
        <v>0</v>
      </c>
      <c r="BA130" s="148">
        <f>IF(AND('BLOC PM'!$K120&gt;synthèse!BA$14,'BLOC PM'!$K120&lt;synthèse!BA$14+0.1),1,0)</f>
        <v>0</v>
      </c>
      <c r="BB130" s="148">
        <f>IF(AND('BLOC PM'!$K120&gt;synthèse!BB$14,'BLOC PM'!$K120&lt;synthèse!BB$14+0.1),1,0)</f>
        <v>0</v>
      </c>
      <c r="BC130" s="148">
        <f>IF(AND('BLOC PM'!$K120&gt;synthèse!BC$14,'BLOC PM'!$K120&lt;synthèse!BC$14+0.1),1,0)</f>
        <v>0</v>
      </c>
      <c r="BD130" s="148">
        <f>IF(AND('BLOC PM'!$K120&gt;synthèse!BD$14,'BLOC PM'!$K120&lt;synthèse!BD$14+0.1),1,0)</f>
        <v>0</v>
      </c>
      <c r="BE130" s="148">
        <f>IF(AND('BLOC PM'!$K120&gt;synthèse!BE$14,'BLOC PM'!$K120&lt;synthèse!BE$14+0.1),1,0)</f>
        <v>0</v>
      </c>
      <c r="BF130" s="148">
        <f>IF(AND('BLOC PM'!$K120&gt;synthèse!BF$14,'BLOC PM'!$K120&lt;synthèse!BF$14+0.1),1,0)</f>
        <v>0</v>
      </c>
      <c r="BG130" s="148">
        <f>IF(AND('BLOC PM'!$K120&gt;synthèse!BG$14,'BLOC PM'!$K120&lt;synthèse!BG$14+0.1),1,0)</f>
        <v>0</v>
      </c>
      <c r="BH130" s="148">
        <f>IF(AND('BLOC PM'!$K120&gt;synthèse!BH$14,'BLOC PM'!$K120&lt;synthèse!BH$14+0.1),1,0)</f>
        <v>0</v>
      </c>
      <c r="BI130" s="148">
        <f>IF(AND('BLOC PM'!$K120&gt;synthèse!BI$14,'BLOC PM'!$K120&lt;synthèse!BI$14+0.1),1,0)</f>
        <v>0</v>
      </c>
      <c r="BJ130" s="148">
        <f>IF(AND('BLOC PM'!$K120&gt;synthèse!BJ$14,'BLOC PM'!$K120&lt;synthèse!BJ$14+0.1),1,0)</f>
        <v>0</v>
      </c>
      <c r="BK130" s="148">
        <f>IF(AND('BLOC PM'!$K120&gt;synthèse!BK$14,'BLOC PM'!$K120&lt;synthèse!BK$14+0.1),1,0)</f>
        <v>0</v>
      </c>
      <c r="BL130" s="148">
        <f>IF(AND('BLOC PM'!$K120&gt;synthèse!BL$14,'BLOC PM'!$K120&lt;synthèse!BL$14+0.1),1,0)</f>
        <v>0</v>
      </c>
      <c r="BM130" s="148">
        <f>IF(AND('BLOC PM'!$K120&gt;synthèse!BM$14,'BLOC PM'!$K120&lt;synthèse!BM$14+0.1),1,0)</f>
        <v>0</v>
      </c>
      <c r="BN130" s="148">
        <f>IF(AND('BLOC PM'!$K120&gt;synthèse!BN$14,'BLOC PM'!$K120&lt;synthèse!BN$14+0.1),1,0)</f>
        <v>0</v>
      </c>
      <c r="BO130" s="148">
        <f>IF(AND('BLOC PM'!$K120&gt;synthèse!BO$14,'BLOC PM'!$K120&lt;synthèse!BO$14+0.1),1,0)</f>
        <v>0</v>
      </c>
      <c r="BP130" s="148">
        <f>IF(AND('BLOC PM'!$K120&gt;synthèse!BP$14,'BLOC PM'!$K120&lt;synthèse!BP$14+0.1),1,0)</f>
        <v>0</v>
      </c>
      <c r="BQ130" s="148">
        <f>IF(AND('BLOC PM'!$K120&gt;synthèse!BQ$14,'BLOC PM'!$K120&lt;synthèse!BQ$14+0.1),1,0)</f>
        <v>0</v>
      </c>
      <c r="BR130" s="148">
        <f>IF(AND('BLOC PM'!$K120&gt;synthèse!BR$14,'BLOC PM'!$K120&lt;synthèse!BR$14+0.1),1,0)</f>
        <v>0</v>
      </c>
      <c r="BS130" s="148">
        <f>IF(AND('BLOC PM'!$K120&gt;synthèse!BS$14,'BLOC PM'!$K120&lt;synthèse!BS$14+0.1),1,0)</f>
        <v>0</v>
      </c>
      <c r="BT130" s="148">
        <f>IF(AND('BLOC PM'!$K120&gt;synthèse!BT$14,'BLOC PM'!$K120&lt;synthèse!BT$14+0.1),1,0)</f>
        <v>0</v>
      </c>
      <c r="BU130" s="148">
        <f>IF(AND('BLOC PM'!$K120&gt;synthèse!BU$14,'BLOC PM'!$K120&lt;synthèse!BU$14+0.1),1,0)</f>
        <v>0</v>
      </c>
      <c r="BV130" s="148">
        <f>IF(AND('BLOC PM'!$K120&gt;synthèse!BV$14,'BLOC PM'!$K120&lt;synthèse!BV$14+0.1),1,0)</f>
        <v>0</v>
      </c>
      <c r="BW130" s="148">
        <f>IF(AND('BLOC PM'!$K120&gt;synthèse!BW$14,'BLOC PM'!$K120&lt;synthèse!BW$14+0.1),1,0)</f>
        <v>0</v>
      </c>
      <c r="BX130" s="148">
        <f>IF(AND('BLOC PM'!$K120&gt;synthèse!BX$14,'BLOC PM'!$K120&lt;synthèse!BX$14+0.1),1,0)</f>
        <v>0</v>
      </c>
      <c r="BY130" s="148">
        <f>IF(AND('BLOC PM'!$K120&gt;synthèse!BY$14,'BLOC PM'!$K120&lt;synthèse!BY$14+0.1),1,0)</f>
        <v>0</v>
      </c>
      <c r="BZ130" s="148">
        <f>IF(AND('BLOC PM'!$K120&gt;synthèse!BZ$14,'BLOC PM'!$K120&lt;synthèse!BZ$14+0.1),1,0)</f>
        <v>0</v>
      </c>
      <c r="CA130" s="148">
        <f>IF(AND('BLOC PM'!$K120&gt;synthèse!CA$14,'BLOC PM'!$K120&lt;synthèse!CA$14+0.1),1,0)</f>
        <v>0</v>
      </c>
      <c r="CB130" s="148">
        <f>IF(AND('BLOC PM'!$K120&gt;synthèse!CB$14,'BLOC PM'!$K120&lt;synthèse!CB$14+0.1),1,0)</f>
        <v>0</v>
      </c>
      <c r="CC130" s="148">
        <f>IF(AND('BLOC PM'!$K120&gt;synthèse!CC$14,'BLOC PM'!$K120&lt;synthèse!CC$14+0.1),1,0)</f>
        <v>0</v>
      </c>
      <c r="CD130" s="148">
        <f>IF(AND('BLOC PM'!$K120&gt;synthèse!CD$14,'BLOC PM'!$K120&lt;synthèse!CD$14+0.1),1,0)</f>
        <v>0</v>
      </c>
      <c r="CE130" s="148">
        <f>IF(AND('BLOC PM'!$K120&gt;synthèse!CE$14,'BLOC PM'!$K120&lt;synthèse!CE$14+0.1),1,0)</f>
        <v>0</v>
      </c>
      <c r="CF130" s="148">
        <f>IF(AND('BLOC PM'!$K120&gt;synthèse!CF$14,'BLOC PM'!$K120&lt;synthèse!CF$14+0.1),1,0)</f>
        <v>0</v>
      </c>
      <c r="CG130" s="148">
        <f>IF(AND('BLOC PM'!$K120&gt;synthèse!CG$14,'BLOC PM'!$K120&lt;synthèse!CG$14+0.1),1,0)</f>
        <v>0</v>
      </c>
      <c r="CH130" s="148">
        <f>IF(AND('BLOC PM'!$K120&gt;synthèse!CH$14,'BLOC PM'!$K120&lt;synthèse!CH$14+0.1),1,0)</f>
        <v>0</v>
      </c>
      <c r="CI130" s="148">
        <f>IF(AND('BLOC PM'!$K120&gt;synthèse!CI$14,'BLOC PM'!$K120&lt;synthèse!CI$14+0.1),1,0)</f>
        <v>0</v>
      </c>
      <c r="CJ130" s="148">
        <f>IF(AND('BLOC PM'!$K120&gt;synthèse!CJ$14,'BLOC PM'!$K120&lt;synthèse!CJ$14+0.1),1,0)</f>
        <v>0</v>
      </c>
      <c r="CK130" s="148">
        <f>IF(AND('BLOC PM'!$K120&gt;synthèse!CK$14,'BLOC PM'!$K120&lt;synthèse!CK$14+0.1),1,0)</f>
        <v>0</v>
      </c>
    </row>
    <row r="131" spans="1:89" x14ac:dyDescent="0.2">
      <c r="A131" s="7"/>
      <c r="M131" s="9" t="str">
        <f>IF('BLOC PM'!A121&lt;&gt;"",'BLOC PM'!A121,"")</f>
        <v/>
      </c>
      <c r="N131" s="9">
        <f>IF(AND('BLOC PM'!A121&lt;&gt;"",'BLOC PM'!N121&lt;&gt;"*Non mis en vente"),1,0)</f>
        <v>0</v>
      </c>
      <c r="O131" s="9">
        <f>IF(OR('BLOC PM'!E121="CR",'BLOC PM'!E121="CE"),1,0)</f>
        <v>0</v>
      </c>
      <c r="P131" s="9">
        <f>IF(AND('BLOC PM'!N121&lt;&gt;"*RETIRE",'BLOC PM'!N121&lt;&gt;"*PAS D'OFFRE",'BLOC PM'!N121&lt;&gt;""),1,0)</f>
        <v>0</v>
      </c>
      <c r="Q131" s="10">
        <f>'BLOC PM'!I121</f>
        <v>0</v>
      </c>
      <c r="R131" s="10">
        <f t="shared" si="187"/>
        <v>0</v>
      </c>
      <c r="S131" s="10">
        <f>'BLOC PM'!L121</f>
        <v>0</v>
      </c>
      <c r="T131" s="10">
        <f t="shared" si="188"/>
        <v>0</v>
      </c>
      <c r="U131" s="10">
        <f>'BLOC PM'!O121</f>
        <v>0</v>
      </c>
      <c r="V131" s="10">
        <f t="shared" si="189"/>
        <v>0</v>
      </c>
      <c r="W131" s="10">
        <f>'BLOC PM'!B121</f>
        <v>0</v>
      </c>
      <c r="Y131" s="2">
        <f>+'UP PM'!A122</f>
        <v>0</v>
      </c>
      <c r="Z131" s="2">
        <f>IF(AND('UP PM'!A122&lt;&gt;"",'UP PM'!N122&lt;&gt;"*Non mis en vente"),1,0)</f>
        <v>0</v>
      </c>
      <c r="AA131" s="2">
        <f>IF(AND('UP PM'!N122&lt;&gt;"*RETIRE",'UP PM'!N122&lt;&gt;"*PAS D'OFFRE",'UP PM'!N122&lt;&gt;""),1,0)</f>
        <v>0</v>
      </c>
      <c r="AB131" s="10">
        <f>+'UP PM'!G122</f>
        <v>0</v>
      </c>
      <c r="AC131" s="2">
        <f t="shared" si="183"/>
        <v>0</v>
      </c>
      <c r="AD131" s="2">
        <f>'UP PM'!B122</f>
        <v>0</v>
      </c>
      <c r="AF131" s="154"/>
      <c r="AG131" s="9" t="str">
        <f>IF('BLOC PM'!A121&lt;&gt;"",'BLOC PM'!A121,"")</f>
        <v/>
      </c>
      <c r="AH131" s="148">
        <f>IF(AND('BLOC PM'!$K121&gt;synthèse!AH$14,'BLOC PM'!$K121&lt;synthèse!AH$14+0.1),1,0)</f>
        <v>0</v>
      </c>
      <c r="AI131" s="148">
        <f>IF(AND('BLOC PM'!$K121&gt;synthèse!AI$14,'BLOC PM'!$K121&lt;synthèse!AI$14+0.1),1,0)</f>
        <v>0</v>
      </c>
      <c r="AJ131" s="148">
        <f>IF(AND('BLOC PM'!$K121&gt;synthèse!AJ$14,'BLOC PM'!$K121&lt;synthèse!AJ$14+0.1),1,0)</f>
        <v>0</v>
      </c>
      <c r="AK131" s="148">
        <f>IF(AND('BLOC PM'!$K121&gt;synthèse!AK$14,'BLOC PM'!$K121&lt;synthèse!AK$14+0.1),1,0)</f>
        <v>0</v>
      </c>
      <c r="AL131" s="148">
        <f>IF(AND('BLOC PM'!$K121&gt;synthèse!AL$14,'BLOC PM'!$K121&lt;synthèse!AL$14+0.1),1,0)</f>
        <v>0</v>
      </c>
      <c r="AM131" s="148">
        <f>IF(AND('BLOC PM'!$K121&gt;synthèse!AM$14,'BLOC PM'!$K121&lt;synthèse!AM$14+0.1),1,0)</f>
        <v>0</v>
      </c>
      <c r="AN131" s="148">
        <f>IF(AND('BLOC PM'!$K121&gt;synthèse!AN$14,'BLOC PM'!$K121&lt;synthèse!AN$14+0.1),1,0)</f>
        <v>0</v>
      </c>
      <c r="AO131" s="148">
        <f>IF(AND('BLOC PM'!$K121&gt;synthèse!AO$14,'BLOC PM'!$K121&lt;synthèse!AO$14+0.1),1,0)</f>
        <v>0</v>
      </c>
      <c r="AP131" s="148">
        <f>IF(AND('BLOC PM'!$K121&gt;synthèse!AP$14,'BLOC PM'!$K121&lt;synthèse!AP$14+0.1),1,0)</f>
        <v>0</v>
      </c>
      <c r="AQ131" s="148">
        <f>IF(AND('BLOC PM'!$K121&gt;synthèse!AQ$14,'BLOC PM'!$K121&lt;synthèse!AQ$14+0.1),1,0)</f>
        <v>0</v>
      </c>
      <c r="AR131" s="148">
        <f>IF(AND('BLOC PM'!$K121&gt;synthèse!AR$14,'BLOC PM'!$K121&lt;synthèse!AR$14+0.1),1,0)</f>
        <v>0</v>
      </c>
      <c r="AS131" s="148">
        <f>IF(AND('BLOC PM'!$K121&gt;synthèse!AS$14,'BLOC PM'!$K121&lt;synthèse!AS$14+0.1),1,0)</f>
        <v>0</v>
      </c>
      <c r="AT131" s="148">
        <f>IF(AND('BLOC PM'!$K121&gt;synthèse!AT$14,'BLOC PM'!$K121&lt;synthèse!AT$14+0.1),1,0)</f>
        <v>0</v>
      </c>
      <c r="AU131" s="148">
        <f>IF(AND('BLOC PM'!$K121&gt;synthèse!AU$14,'BLOC PM'!$K121&lt;synthèse!AU$14+0.1),1,0)</f>
        <v>0</v>
      </c>
      <c r="AV131" s="148">
        <f>IF(AND('BLOC PM'!$K121&gt;synthèse!AV$14,'BLOC PM'!$K121&lt;synthèse!AV$14+0.1),1,0)</f>
        <v>0</v>
      </c>
      <c r="AW131" s="148">
        <f>IF(AND('BLOC PM'!$K121&gt;synthèse!AW$14,'BLOC PM'!$K121&lt;synthèse!AW$14+0.1),1,0)</f>
        <v>0</v>
      </c>
      <c r="AX131" s="148">
        <f>IF(AND('BLOC PM'!$K121&gt;synthèse!AX$14,'BLOC PM'!$K121&lt;synthèse!AX$14+0.1),1,0)</f>
        <v>0</v>
      </c>
      <c r="AY131" s="148">
        <f>IF(AND('BLOC PM'!$K121&gt;synthèse!AY$14,'BLOC PM'!$K121&lt;synthèse!AY$14+0.1),1,0)</f>
        <v>0</v>
      </c>
      <c r="AZ131" s="148">
        <f>IF(AND('BLOC PM'!$K121&gt;synthèse!AZ$14,'BLOC PM'!$K121&lt;synthèse!AZ$14+0.1),1,0)</f>
        <v>0</v>
      </c>
      <c r="BA131" s="148">
        <f>IF(AND('BLOC PM'!$K121&gt;synthèse!BA$14,'BLOC PM'!$K121&lt;synthèse!BA$14+0.1),1,0)</f>
        <v>0</v>
      </c>
      <c r="BB131" s="148">
        <f>IF(AND('BLOC PM'!$K121&gt;synthèse!BB$14,'BLOC PM'!$K121&lt;synthèse!BB$14+0.1),1,0)</f>
        <v>0</v>
      </c>
      <c r="BC131" s="148">
        <f>IF(AND('BLOC PM'!$K121&gt;synthèse!BC$14,'BLOC PM'!$K121&lt;synthèse!BC$14+0.1),1,0)</f>
        <v>0</v>
      </c>
      <c r="BD131" s="148">
        <f>IF(AND('BLOC PM'!$K121&gt;synthèse!BD$14,'BLOC PM'!$K121&lt;synthèse!BD$14+0.1),1,0)</f>
        <v>0</v>
      </c>
      <c r="BE131" s="148">
        <f>IF(AND('BLOC PM'!$K121&gt;synthèse!BE$14,'BLOC PM'!$K121&lt;synthèse!BE$14+0.1),1,0)</f>
        <v>0</v>
      </c>
      <c r="BF131" s="148">
        <f>IF(AND('BLOC PM'!$K121&gt;synthèse!BF$14,'BLOC PM'!$K121&lt;synthèse!BF$14+0.1),1,0)</f>
        <v>0</v>
      </c>
      <c r="BG131" s="148">
        <f>IF(AND('BLOC PM'!$K121&gt;synthèse!BG$14,'BLOC PM'!$K121&lt;synthèse!BG$14+0.1),1,0)</f>
        <v>0</v>
      </c>
      <c r="BH131" s="148">
        <f>IF(AND('BLOC PM'!$K121&gt;synthèse!BH$14,'BLOC PM'!$K121&lt;synthèse!BH$14+0.1),1,0)</f>
        <v>0</v>
      </c>
      <c r="BI131" s="148">
        <f>IF(AND('BLOC PM'!$K121&gt;synthèse!BI$14,'BLOC PM'!$K121&lt;synthèse!BI$14+0.1),1,0)</f>
        <v>0</v>
      </c>
      <c r="BJ131" s="148">
        <f>IF(AND('BLOC PM'!$K121&gt;synthèse!BJ$14,'BLOC PM'!$K121&lt;synthèse!BJ$14+0.1),1,0)</f>
        <v>0</v>
      </c>
      <c r="BK131" s="148">
        <f>IF(AND('BLOC PM'!$K121&gt;synthèse!BK$14,'BLOC PM'!$K121&lt;synthèse!BK$14+0.1),1,0)</f>
        <v>0</v>
      </c>
      <c r="BL131" s="148">
        <f>IF(AND('BLOC PM'!$K121&gt;synthèse!BL$14,'BLOC PM'!$K121&lt;synthèse!BL$14+0.1),1,0)</f>
        <v>0</v>
      </c>
      <c r="BM131" s="148">
        <f>IF(AND('BLOC PM'!$K121&gt;synthèse!BM$14,'BLOC PM'!$K121&lt;synthèse!BM$14+0.1),1,0)</f>
        <v>0</v>
      </c>
      <c r="BN131" s="148">
        <f>IF(AND('BLOC PM'!$K121&gt;synthèse!BN$14,'BLOC PM'!$K121&lt;synthèse!BN$14+0.1),1,0)</f>
        <v>0</v>
      </c>
      <c r="BO131" s="148">
        <f>IF(AND('BLOC PM'!$K121&gt;synthèse!BO$14,'BLOC PM'!$K121&lt;synthèse!BO$14+0.1),1,0)</f>
        <v>0</v>
      </c>
      <c r="BP131" s="148">
        <f>IF(AND('BLOC PM'!$K121&gt;synthèse!BP$14,'BLOC PM'!$K121&lt;synthèse!BP$14+0.1),1,0)</f>
        <v>0</v>
      </c>
      <c r="BQ131" s="148">
        <f>IF(AND('BLOC PM'!$K121&gt;synthèse!BQ$14,'BLOC PM'!$K121&lt;synthèse!BQ$14+0.1),1,0)</f>
        <v>0</v>
      </c>
      <c r="BR131" s="148">
        <f>IF(AND('BLOC PM'!$K121&gt;synthèse!BR$14,'BLOC PM'!$K121&lt;synthèse!BR$14+0.1),1,0)</f>
        <v>0</v>
      </c>
      <c r="BS131" s="148">
        <f>IF(AND('BLOC PM'!$K121&gt;synthèse!BS$14,'BLOC PM'!$K121&lt;synthèse!BS$14+0.1),1,0)</f>
        <v>0</v>
      </c>
      <c r="BT131" s="148">
        <f>IF(AND('BLOC PM'!$K121&gt;synthèse!BT$14,'BLOC PM'!$K121&lt;synthèse!BT$14+0.1),1,0)</f>
        <v>0</v>
      </c>
      <c r="BU131" s="148">
        <f>IF(AND('BLOC PM'!$K121&gt;synthèse!BU$14,'BLOC PM'!$K121&lt;synthèse!BU$14+0.1),1,0)</f>
        <v>0</v>
      </c>
      <c r="BV131" s="148">
        <f>IF(AND('BLOC PM'!$K121&gt;synthèse!BV$14,'BLOC PM'!$K121&lt;synthèse!BV$14+0.1),1,0)</f>
        <v>0</v>
      </c>
      <c r="BW131" s="148">
        <f>IF(AND('BLOC PM'!$K121&gt;synthèse!BW$14,'BLOC PM'!$K121&lt;synthèse!BW$14+0.1),1,0)</f>
        <v>0</v>
      </c>
      <c r="BX131" s="148">
        <f>IF(AND('BLOC PM'!$K121&gt;synthèse!BX$14,'BLOC PM'!$K121&lt;synthèse!BX$14+0.1),1,0)</f>
        <v>0</v>
      </c>
      <c r="BY131" s="148">
        <f>IF(AND('BLOC PM'!$K121&gt;synthèse!BY$14,'BLOC PM'!$K121&lt;synthèse!BY$14+0.1),1,0)</f>
        <v>0</v>
      </c>
      <c r="BZ131" s="148">
        <f>IF(AND('BLOC PM'!$K121&gt;synthèse!BZ$14,'BLOC PM'!$K121&lt;synthèse!BZ$14+0.1),1,0)</f>
        <v>0</v>
      </c>
      <c r="CA131" s="148">
        <f>IF(AND('BLOC PM'!$K121&gt;synthèse!CA$14,'BLOC PM'!$K121&lt;synthèse!CA$14+0.1),1,0)</f>
        <v>0</v>
      </c>
      <c r="CB131" s="148">
        <f>IF(AND('BLOC PM'!$K121&gt;synthèse!CB$14,'BLOC PM'!$K121&lt;synthèse!CB$14+0.1),1,0)</f>
        <v>0</v>
      </c>
      <c r="CC131" s="148">
        <f>IF(AND('BLOC PM'!$K121&gt;synthèse!CC$14,'BLOC PM'!$K121&lt;synthèse!CC$14+0.1),1,0)</f>
        <v>0</v>
      </c>
      <c r="CD131" s="148">
        <f>IF(AND('BLOC PM'!$K121&gt;synthèse!CD$14,'BLOC PM'!$K121&lt;synthèse!CD$14+0.1),1,0)</f>
        <v>0</v>
      </c>
      <c r="CE131" s="148">
        <f>IF(AND('BLOC PM'!$K121&gt;synthèse!CE$14,'BLOC PM'!$K121&lt;synthèse!CE$14+0.1),1,0)</f>
        <v>0</v>
      </c>
      <c r="CF131" s="148">
        <f>IF(AND('BLOC PM'!$K121&gt;synthèse!CF$14,'BLOC PM'!$K121&lt;synthèse!CF$14+0.1),1,0)</f>
        <v>0</v>
      </c>
      <c r="CG131" s="148">
        <f>IF(AND('BLOC PM'!$K121&gt;synthèse!CG$14,'BLOC PM'!$K121&lt;synthèse!CG$14+0.1),1,0)</f>
        <v>0</v>
      </c>
      <c r="CH131" s="148">
        <f>IF(AND('BLOC PM'!$K121&gt;synthèse!CH$14,'BLOC PM'!$K121&lt;synthèse!CH$14+0.1),1,0)</f>
        <v>0</v>
      </c>
      <c r="CI131" s="148">
        <f>IF(AND('BLOC PM'!$K121&gt;synthèse!CI$14,'BLOC PM'!$K121&lt;synthèse!CI$14+0.1),1,0)</f>
        <v>0</v>
      </c>
      <c r="CJ131" s="148">
        <f>IF(AND('BLOC PM'!$K121&gt;synthèse!CJ$14,'BLOC PM'!$K121&lt;synthèse!CJ$14+0.1),1,0)</f>
        <v>0</v>
      </c>
      <c r="CK131" s="148">
        <f>IF(AND('BLOC PM'!$K121&gt;synthèse!CK$14,'BLOC PM'!$K121&lt;synthèse!CK$14+0.1),1,0)</f>
        <v>0</v>
      </c>
    </row>
    <row r="132" spans="1:89" x14ac:dyDescent="0.2">
      <c r="A132" s="7"/>
      <c r="M132" s="9" t="str">
        <f>IF('BLOC PM'!A122&lt;&gt;"",'BLOC PM'!A122,"")</f>
        <v/>
      </c>
      <c r="N132" s="9">
        <f>IF(AND('BLOC PM'!A122&lt;&gt;"",'BLOC PM'!N122&lt;&gt;"*Non mis en vente"),1,0)</f>
        <v>0</v>
      </c>
      <c r="O132" s="9">
        <f>IF(OR('BLOC PM'!E122="CR",'BLOC PM'!E122="CE"),1,0)</f>
        <v>0</v>
      </c>
      <c r="P132" s="9">
        <f>IF(AND('BLOC PM'!N122&lt;&gt;"*RETIRE",'BLOC PM'!N122&lt;&gt;"*PAS D'OFFRE",'BLOC PM'!N122&lt;&gt;""),1,0)</f>
        <v>0</v>
      </c>
      <c r="Q132" s="10">
        <f>'BLOC PM'!I122</f>
        <v>0</v>
      </c>
      <c r="R132" s="10">
        <f t="shared" si="187"/>
        <v>0</v>
      </c>
      <c r="S132" s="10">
        <f>'BLOC PM'!L122</f>
        <v>0</v>
      </c>
      <c r="T132" s="10">
        <f t="shared" si="188"/>
        <v>0</v>
      </c>
      <c r="U132" s="10">
        <f>'BLOC PM'!O122</f>
        <v>0</v>
      </c>
      <c r="V132" s="10">
        <f t="shared" si="189"/>
        <v>0</v>
      </c>
      <c r="W132" s="10">
        <f>'BLOC PM'!B122</f>
        <v>0</v>
      </c>
      <c r="Y132" s="2">
        <f>+'UP PM'!A123</f>
        <v>0</v>
      </c>
      <c r="Z132" s="2">
        <f>IF(AND('UP PM'!A123&lt;&gt;"",'UP PM'!N123&lt;&gt;"*Non mis en vente"),1,0)</f>
        <v>0</v>
      </c>
      <c r="AA132" s="2">
        <f>IF(AND('UP PM'!N123&lt;&gt;"*RETIRE",'UP PM'!N123&lt;&gt;"*PAS D'OFFRE",'UP PM'!N123&lt;&gt;""),1,0)</f>
        <v>0</v>
      </c>
      <c r="AB132" s="10">
        <f>+'UP PM'!G123</f>
        <v>0</v>
      </c>
      <c r="AC132" s="2">
        <f t="shared" si="183"/>
        <v>0</v>
      </c>
      <c r="AD132" s="2">
        <f>'UP PM'!B123</f>
        <v>0</v>
      </c>
      <c r="AF132" s="154"/>
      <c r="AG132" s="9" t="str">
        <f>IF('BLOC PM'!A122&lt;&gt;"",'BLOC PM'!A122,"")</f>
        <v/>
      </c>
      <c r="AH132" s="148">
        <f>IF(AND('BLOC PM'!$K122&gt;synthèse!AH$14,'BLOC PM'!$K122&lt;synthèse!AH$14+0.1),1,0)</f>
        <v>0</v>
      </c>
      <c r="AI132" s="148">
        <f>IF(AND('BLOC PM'!$K122&gt;synthèse!AI$14,'BLOC PM'!$K122&lt;synthèse!AI$14+0.1),1,0)</f>
        <v>0</v>
      </c>
      <c r="AJ132" s="148">
        <f>IF(AND('BLOC PM'!$K122&gt;synthèse!AJ$14,'BLOC PM'!$K122&lt;synthèse!AJ$14+0.1),1,0)</f>
        <v>0</v>
      </c>
      <c r="AK132" s="148">
        <f>IF(AND('BLOC PM'!$K122&gt;synthèse!AK$14,'BLOC PM'!$K122&lt;synthèse!AK$14+0.1),1,0)</f>
        <v>0</v>
      </c>
      <c r="AL132" s="148">
        <f>IF(AND('BLOC PM'!$K122&gt;synthèse!AL$14,'BLOC PM'!$K122&lt;synthèse!AL$14+0.1),1,0)</f>
        <v>0</v>
      </c>
      <c r="AM132" s="148">
        <f>IF(AND('BLOC PM'!$K122&gt;synthèse!AM$14,'BLOC PM'!$K122&lt;synthèse!AM$14+0.1),1,0)</f>
        <v>0</v>
      </c>
      <c r="AN132" s="148">
        <f>IF(AND('BLOC PM'!$K122&gt;synthèse!AN$14,'BLOC PM'!$K122&lt;synthèse!AN$14+0.1),1,0)</f>
        <v>0</v>
      </c>
      <c r="AO132" s="148">
        <f>IF(AND('BLOC PM'!$K122&gt;synthèse!AO$14,'BLOC PM'!$K122&lt;synthèse!AO$14+0.1),1,0)</f>
        <v>0</v>
      </c>
      <c r="AP132" s="148">
        <f>IF(AND('BLOC PM'!$K122&gt;synthèse!AP$14,'BLOC PM'!$K122&lt;synthèse!AP$14+0.1),1,0)</f>
        <v>0</v>
      </c>
      <c r="AQ132" s="148">
        <f>IF(AND('BLOC PM'!$K122&gt;synthèse!AQ$14,'BLOC PM'!$K122&lt;synthèse!AQ$14+0.1),1,0)</f>
        <v>0</v>
      </c>
      <c r="AR132" s="148">
        <f>IF(AND('BLOC PM'!$K122&gt;synthèse!AR$14,'BLOC PM'!$K122&lt;synthèse!AR$14+0.1),1,0)</f>
        <v>0</v>
      </c>
      <c r="AS132" s="148">
        <f>IF(AND('BLOC PM'!$K122&gt;synthèse!AS$14,'BLOC PM'!$K122&lt;synthèse!AS$14+0.1),1,0)</f>
        <v>0</v>
      </c>
      <c r="AT132" s="148">
        <f>IF(AND('BLOC PM'!$K122&gt;synthèse!AT$14,'BLOC PM'!$K122&lt;synthèse!AT$14+0.1),1,0)</f>
        <v>0</v>
      </c>
      <c r="AU132" s="148">
        <f>IF(AND('BLOC PM'!$K122&gt;synthèse!AU$14,'BLOC PM'!$K122&lt;synthèse!AU$14+0.1),1,0)</f>
        <v>0</v>
      </c>
      <c r="AV132" s="148">
        <f>IF(AND('BLOC PM'!$K122&gt;synthèse!AV$14,'BLOC PM'!$K122&lt;synthèse!AV$14+0.1),1,0)</f>
        <v>0</v>
      </c>
      <c r="AW132" s="148">
        <f>IF(AND('BLOC PM'!$K122&gt;synthèse!AW$14,'BLOC PM'!$K122&lt;synthèse!AW$14+0.1),1,0)</f>
        <v>0</v>
      </c>
      <c r="AX132" s="148">
        <f>IF(AND('BLOC PM'!$K122&gt;synthèse!AX$14,'BLOC PM'!$K122&lt;synthèse!AX$14+0.1),1,0)</f>
        <v>0</v>
      </c>
      <c r="AY132" s="148">
        <f>IF(AND('BLOC PM'!$K122&gt;synthèse!AY$14,'BLOC PM'!$K122&lt;synthèse!AY$14+0.1),1,0)</f>
        <v>0</v>
      </c>
      <c r="AZ132" s="148">
        <f>IF(AND('BLOC PM'!$K122&gt;synthèse!AZ$14,'BLOC PM'!$K122&lt;synthèse!AZ$14+0.1),1,0)</f>
        <v>0</v>
      </c>
      <c r="BA132" s="148">
        <f>IF(AND('BLOC PM'!$K122&gt;synthèse!BA$14,'BLOC PM'!$K122&lt;synthèse!BA$14+0.1),1,0)</f>
        <v>0</v>
      </c>
      <c r="BB132" s="148">
        <f>IF(AND('BLOC PM'!$K122&gt;synthèse!BB$14,'BLOC PM'!$K122&lt;synthèse!BB$14+0.1),1,0)</f>
        <v>0</v>
      </c>
      <c r="BC132" s="148">
        <f>IF(AND('BLOC PM'!$K122&gt;synthèse!BC$14,'BLOC PM'!$K122&lt;synthèse!BC$14+0.1),1,0)</f>
        <v>0</v>
      </c>
      <c r="BD132" s="148">
        <f>IF(AND('BLOC PM'!$K122&gt;synthèse!BD$14,'BLOC PM'!$K122&lt;synthèse!BD$14+0.1),1,0)</f>
        <v>0</v>
      </c>
      <c r="BE132" s="148">
        <f>IF(AND('BLOC PM'!$K122&gt;synthèse!BE$14,'BLOC PM'!$K122&lt;synthèse!BE$14+0.1),1,0)</f>
        <v>0</v>
      </c>
      <c r="BF132" s="148">
        <f>IF(AND('BLOC PM'!$K122&gt;synthèse!BF$14,'BLOC PM'!$K122&lt;synthèse!BF$14+0.1),1,0)</f>
        <v>0</v>
      </c>
      <c r="BG132" s="148">
        <f>IF(AND('BLOC PM'!$K122&gt;synthèse!BG$14,'BLOC PM'!$K122&lt;synthèse!BG$14+0.1),1,0)</f>
        <v>0</v>
      </c>
      <c r="BH132" s="148">
        <f>IF(AND('BLOC PM'!$K122&gt;synthèse!BH$14,'BLOC PM'!$K122&lt;synthèse!BH$14+0.1),1,0)</f>
        <v>0</v>
      </c>
      <c r="BI132" s="148">
        <f>IF(AND('BLOC PM'!$K122&gt;synthèse!BI$14,'BLOC PM'!$K122&lt;synthèse!BI$14+0.1),1,0)</f>
        <v>0</v>
      </c>
      <c r="BJ132" s="148">
        <f>IF(AND('BLOC PM'!$K122&gt;synthèse!BJ$14,'BLOC PM'!$K122&lt;synthèse!BJ$14+0.1),1,0)</f>
        <v>0</v>
      </c>
      <c r="BK132" s="148">
        <f>IF(AND('BLOC PM'!$K122&gt;synthèse!BK$14,'BLOC PM'!$K122&lt;synthèse!BK$14+0.1),1,0)</f>
        <v>0</v>
      </c>
      <c r="BL132" s="148">
        <f>IF(AND('BLOC PM'!$K122&gt;synthèse!BL$14,'BLOC PM'!$K122&lt;synthèse!BL$14+0.1),1,0)</f>
        <v>0</v>
      </c>
      <c r="BM132" s="148">
        <f>IF(AND('BLOC PM'!$K122&gt;synthèse!BM$14,'BLOC PM'!$K122&lt;synthèse!BM$14+0.1),1,0)</f>
        <v>0</v>
      </c>
      <c r="BN132" s="148">
        <f>IF(AND('BLOC PM'!$K122&gt;synthèse!BN$14,'BLOC PM'!$K122&lt;synthèse!BN$14+0.1),1,0)</f>
        <v>0</v>
      </c>
      <c r="BO132" s="148">
        <f>IF(AND('BLOC PM'!$K122&gt;synthèse!BO$14,'BLOC PM'!$K122&lt;synthèse!BO$14+0.1),1,0)</f>
        <v>0</v>
      </c>
      <c r="BP132" s="148">
        <f>IF(AND('BLOC PM'!$K122&gt;synthèse!BP$14,'BLOC PM'!$K122&lt;synthèse!BP$14+0.1),1,0)</f>
        <v>0</v>
      </c>
      <c r="BQ132" s="148">
        <f>IF(AND('BLOC PM'!$K122&gt;synthèse!BQ$14,'BLOC PM'!$K122&lt;synthèse!BQ$14+0.1),1,0)</f>
        <v>0</v>
      </c>
      <c r="BR132" s="148">
        <f>IF(AND('BLOC PM'!$K122&gt;synthèse!BR$14,'BLOC PM'!$K122&lt;synthèse!BR$14+0.1),1,0)</f>
        <v>0</v>
      </c>
      <c r="BS132" s="148">
        <f>IF(AND('BLOC PM'!$K122&gt;synthèse!BS$14,'BLOC PM'!$K122&lt;synthèse!BS$14+0.1),1,0)</f>
        <v>0</v>
      </c>
      <c r="BT132" s="148">
        <f>IF(AND('BLOC PM'!$K122&gt;synthèse!BT$14,'BLOC PM'!$K122&lt;synthèse!BT$14+0.1),1,0)</f>
        <v>0</v>
      </c>
      <c r="BU132" s="148">
        <f>IF(AND('BLOC PM'!$K122&gt;synthèse!BU$14,'BLOC PM'!$K122&lt;synthèse!BU$14+0.1),1,0)</f>
        <v>0</v>
      </c>
      <c r="BV132" s="148">
        <f>IF(AND('BLOC PM'!$K122&gt;synthèse!BV$14,'BLOC PM'!$K122&lt;synthèse!BV$14+0.1),1,0)</f>
        <v>0</v>
      </c>
      <c r="BW132" s="148">
        <f>IF(AND('BLOC PM'!$K122&gt;synthèse!BW$14,'BLOC PM'!$K122&lt;synthèse!BW$14+0.1),1,0)</f>
        <v>0</v>
      </c>
      <c r="BX132" s="148">
        <f>IF(AND('BLOC PM'!$K122&gt;synthèse!BX$14,'BLOC PM'!$K122&lt;synthèse!BX$14+0.1),1,0)</f>
        <v>0</v>
      </c>
      <c r="BY132" s="148">
        <f>IF(AND('BLOC PM'!$K122&gt;synthèse!BY$14,'BLOC PM'!$K122&lt;synthèse!BY$14+0.1),1,0)</f>
        <v>0</v>
      </c>
      <c r="BZ132" s="148">
        <f>IF(AND('BLOC PM'!$K122&gt;synthèse!BZ$14,'BLOC PM'!$K122&lt;synthèse!BZ$14+0.1),1,0)</f>
        <v>0</v>
      </c>
      <c r="CA132" s="148">
        <f>IF(AND('BLOC PM'!$K122&gt;synthèse!CA$14,'BLOC PM'!$K122&lt;synthèse!CA$14+0.1),1,0)</f>
        <v>0</v>
      </c>
      <c r="CB132" s="148">
        <f>IF(AND('BLOC PM'!$K122&gt;synthèse!CB$14,'BLOC PM'!$K122&lt;synthèse!CB$14+0.1),1,0)</f>
        <v>0</v>
      </c>
      <c r="CC132" s="148">
        <f>IF(AND('BLOC PM'!$K122&gt;synthèse!CC$14,'BLOC PM'!$K122&lt;synthèse!CC$14+0.1),1,0)</f>
        <v>0</v>
      </c>
      <c r="CD132" s="148">
        <f>IF(AND('BLOC PM'!$K122&gt;synthèse!CD$14,'BLOC PM'!$K122&lt;synthèse!CD$14+0.1),1,0)</f>
        <v>0</v>
      </c>
      <c r="CE132" s="148">
        <f>IF(AND('BLOC PM'!$K122&gt;synthèse!CE$14,'BLOC PM'!$K122&lt;synthèse!CE$14+0.1),1,0)</f>
        <v>0</v>
      </c>
      <c r="CF132" s="148">
        <f>IF(AND('BLOC PM'!$K122&gt;synthèse!CF$14,'BLOC PM'!$K122&lt;synthèse!CF$14+0.1),1,0)</f>
        <v>0</v>
      </c>
      <c r="CG132" s="148">
        <f>IF(AND('BLOC PM'!$K122&gt;synthèse!CG$14,'BLOC PM'!$K122&lt;synthèse!CG$14+0.1),1,0)</f>
        <v>0</v>
      </c>
      <c r="CH132" s="148">
        <f>IF(AND('BLOC PM'!$K122&gt;synthèse!CH$14,'BLOC PM'!$K122&lt;synthèse!CH$14+0.1),1,0)</f>
        <v>0</v>
      </c>
      <c r="CI132" s="148">
        <f>IF(AND('BLOC PM'!$K122&gt;synthèse!CI$14,'BLOC PM'!$K122&lt;synthèse!CI$14+0.1),1,0)</f>
        <v>0</v>
      </c>
      <c r="CJ132" s="148">
        <f>IF(AND('BLOC PM'!$K122&gt;synthèse!CJ$14,'BLOC PM'!$K122&lt;synthèse!CJ$14+0.1),1,0)</f>
        <v>0</v>
      </c>
      <c r="CK132" s="148">
        <f>IF(AND('BLOC PM'!$K122&gt;synthèse!CK$14,'BLOC PM'!$K122&lt;synthèse!CK$14+0.1),1,0)</f>
        <v>0</v>
      </c>
    </row>
    <row r="133" spans="1:89" x14ac:dyDescent="0.2">
      <c r="A133" s="7"/>
      <c r="M133" s="9" t="str">
        <f>IF('BLOC PM'!A123&lt;&gt;"",'BLOC PM'!A123,"")</f>
        <v/>
      </c>
      <c r="N133" s="9">
        <f>IF(AND('BLOC PM'!A123&lt;&gt;"",'BLOC PM'!N123&lt;&gt;"*Non mis en vente"),1,0)</f>
        <v>0</v>
      </c>
      <c r="O133" s="9">
        <f>IF(OR('BLOC PM'!E123="CR",'BLOC PM'!E123="CE"),1,0)</f>
        <v>0</v>
      </c>
      <c r="P133" s="9">
        <f>IF(AND('BLOC PM'!N123&lt;&gt;"*RETIRE",'BLOC PM'!N123&lt;&gt;"*PAS D'OFFRE",'BLOC PM'!N123&lt;&gt;""),1,0)</f>
        <v>0</v>
      </c>
      <c r="Q133" s="10">
        <f>'BLOC PM'!I123</f>
        <v>0</v>
      </c>
      <c r="R133" s="10">
        <f t="shared" si="187"/>
        <v>0</v>
      </c>
      <c r="S133" s="10">
        <f>'BLOC PM'!L123</f>
        <v>0</v>
      </c>
      <c r="T133" s="10">
        <f t="shared" si="188"/>
        <v>0</v>
      </c>
      <c r="U133" s="10">
        <f>'BLOC PM'!O123</f>
        <v>0</v>
      </c>
      <c r="V133" s="10">
        <f t="shared" si="189"/>
        <v>0</v>
      </c>
      <c r="W133" s="10">
        <f>'BLOC PM'!B123</f>
        <v>0</v>
      </c>
      <c r="Y133" s="2">
        <f>+'UP PM'!A124</f>
        <v>0</v>
      </c>
      <c r="Z133" s="2">
        <f>IF(AND('UP PM'!A124&lt;&gt;"",'UP PM'!N124&lt;&gt;"*Non mis en vente"),1,0)</f>
        <v>0</v>
      </c>
      <c r="AA133" s="2">
        <f>IF(AND('UP PM'!N124&lt;&gt;"*RETIRE",'UP PM'!N124&lt;&gt;"*PAS D'OFFRE",'UP PM'!N124&lt;&gt;""),1,0)</f>
        <v>0</v>
      </c>
      <c r="AB133" s="10">
        <f>+'UP PM'!G124</f>
        <v>0</v>
      </c>
      <c r="AC133" s="2">
        <f t="shared" si="183"/>
        <v>0</v>
      </c>
      <c r="AD133" s="2">
        <f>'UP PM'!B124</f>
        <v>0</v>
      </c>
      <c r="AF133" s="154"/>
      <c r="AG133" s="9" t="str">
        <f>IF('BLOC PM'!A123&lt;&gt;"",'BLOC PM'!A123,"")</f>
        <v/>
      </c>
      <c r="AH133" s="148">
        <f>IF(AND('BLOC PM'!$K123&gt;synthèse!AH$14,'BLOC PM'!$K123&lt;synthèse!AH$14+0.1),1,0)</f>
        <v>0</v>
      </c>
      <c r="AI133" s="148">
        <f>IF(AND('BLOC PM'!$K123&gt;synthèse!AI$14,'BLOC PM'!$K123&lt;synthèse!AI$14+0.1),1,0)</f>
        <v>0</v>
      </c>
      <c r="AJ133" s="148">
        <f>IF(AND('BLOC PM'!$K123&gt;synthèse!AJ$14,'BLOC PM'!$K123&lt;synthèse!AJ$14+0.1),1,0)</f>
        <v>0</v>
      </c>
      <c r="AK133" s="148">
        <f>IF(AND('BLOC PM'!$K123&gt;synthèse!AK$14,'BLOC PM'!$K123&lt;synthèse!AK$14+0.1),1,0)</f>
        <v>0</v>
      </c>
      <c r="AL133" s="148">
        <f>IF(AND('BLOC PM'!$K123&gt;synthèse!AL$14,'BLOC PM'!$K123&lt;synthèse!AL$14+0.1),1,0)</f>
        <v>0</v>
      </c>
      <c r="AM133" s="148">
        <f>IF(AND('BLOC PM'!$K123&gt;synthèse!AM$14,'BLOC PM'!$K123&lt;synthèse!AM$14+0.1),1,0)</f>
        <v>0</v>
      </c>
      <c r="AN133" s="148">
        <f>IF(AND('BLOC PM'!$K123&gt;synthèse!AN$14,'BLOC PM'!$K123&lt;synthèse!AN$14+0.1),1,0)</f>
        <v>0</v>
      </c>
      <c r="AO133" s="148">
        <f>IF(AND('BLOC PM'!$K123&gt;synthèse!AO$14,'BLOC PM'!$K123&lt;synthèse!AO$14+0.1),1,0)</f>
        <v>0</v>
      </c>
      <c r="AP133" s="148">
        <f>IF(AND('BLOC PM'!$K123&gt;synthèse!AP$14,'BLOC PM'!$K123&lt;synthèse!AP$14+0.1),1,0)</f>
        <v>0</v>
      </c>
      <c r="AQ133" s="148">
        <f>IF(AND('BLOC PM'!$K123&gt;synthèse!AQ$14,'BLOC PM'!$K123&lt;synthèse!AQ$14+0.1),1,0)</f>
        <v>0</v>
      </c>
      <c r="AR133" s="148">
        <f>IF(AND('BLOC PM'!$K123&gt;synthèse!AR$14,'BLOC PM'!$K123&lt;synthèse!AR$14+0.1),1,0)</f>
        <v>0</v>
      </c>
      <c r="AS133" s="148">
        <f>IF(AND('BLOC PM'!$K123&gt;synthèse!AS$14,'BLOC PM'!$K123&lt;synthèse!AS$14+0.1),1,0)</f>
        <v>0</v>
      </c>
      <c r="AT133" s="148">
        <f>IF(AND('BLOC PM'!$K123&gt;synthèse!AT$14,'BLOC PM'!$K123&lt;synthèse!AT$14+0.1),1,0)</f>
        <v>0</v>
      </c>
      <c r="AU133" s="148">
        <f>IF(AND('BLOC PM'!$K123&gt;synthèse!AU$14,'BLOC PM'!$K123&lt;synthèse!AU$14+0.1),1,0)</f>
        <v>0</v>
      </c>
      <c r="AV133" s="148">
        <f>IF(AND('BLOC PM'!$K123&gt;synthèse!AV$14,'BLOC PM'!$K123&lt;synthèse!AV$14+0.1),1,0)</f>
        <v>0</v>
      </c>
      <c r="AW133" s="148">
        <f>IF(AND('BLOC PM'!$K123&gt;synthèse!AW$14,'BLOC PM'!$K123&lt;synthèse!AW$14+0.1),1,0)</f>
        <v>0</v>
      </c>
      <c r="AX133" s="148">
        <f>IF(AND('BLOC PM'!$K123&gt;synthèse!AX$14,'BLOC PM'!$K123&lt;synthèse!AX$14+0.1),1,0)</f>
        <v>0</v>
      </c>
      <c r="AY133" s="148">
        <f>IF(AND('BLOC PM'!$K123&gt;synthèse!AY$14,'BLOC PM'!$K123&lt;synthèse!AY$14+0.1),1,0)</f>
        <v>0</v>
      </c>
      <c r="AZ133" s="148">
        <f>IF(AND('BLOC PM'!$K123&gt;synthèse!AZ$14,'BLOC PM'!$K123&lt;synthèse!AZ$14+0.1),1,0)</f>
        <v>0</v>
      </c>
      <c r="BA133" s="148">
        <f>IF(AND('BLOC PM'!$K123&gt;synthèse!BA$14,'BLOC PM'!$K123&lt;synthèse!BA$14+0.1),1,0)</f>
        <v>0</v>
      </c>
      <c r="BB133" s="148">
        <f>IF(AND('BLOC PM'!$K123&gt;synthèse!BB$14,'BLOC PM'!$K123&lt;synthèse!BB$14+0.1),1,0)</f>
        <v>0</v>
      </c>
      <c r="BC133" s="148">
        <f>IF(AND('BLOC PM'!$K123&gt;synthèse!BC$14,'BLOC PM'!$K123&lt;synthèse!BC$14+0.1),1,0)</f>
        <v>0</v>
      </c>
      <c r="BD133" s="148">
        <f>IF(AND('BLOC PM'!$K123&gt;synthèse!BD$14,'BLOC PM'!$K123&lt;synthèse!BD$14+0.1),1,0)</f>
        <v>0</v>
      </c>
      <c r="BE133" s="148">
        <f>IF(AND('BLOC PM'!$K123&gt;synthèse!BE$14,'BLOC PM'!$K123&lt;synthèse!BE$14+0.1),1,0)</f>
        <v>0</v>
      </c>
      <c r="BF133" s="148">
        <f>IF(AND('BLOC PM'!$K123&gt;synthèse!BF$14,'BLOC PM'!$K123&lt;synthèse!BF$14+0.1),1,0)</f>
        <v>0</v>
      </c>
      <c r="BG133" s="148">
        <f>IF(AND('BLOC PM'!$K123&gt;synthèse!BG$14,'BLOC PM'!$K123&lt;synthèse!BG$14+0.1),1,0)</f>
        <v>0</v>
      </c>
      <c r="BH133" s="148">
        <f>IF(AND('BLOC PM'!$K123&gt;synthèse!BH$14,'BLOC PM'!$K123&lt;synthèse!BH$14+0.1),1,0)</f>
        <v>0</v>
      </c>
      <c r="BI133" s="148">
        <f>IF(AND('BLOC PM'!$K123&gt;synthèse!BI$14,'BLOC PM'!$K123&lt;synthèse!BI$14+0.1),1,0)</f>
        <v>0</v>
      </c>
      <c r="BJ133" s="148">
        <f>IF(AND('BLOC PM'!$K123&gt;synthèse!BJ$14,'BLOC PM'!$K123&lt;synthèse!BJ$14+0.1),1,0)</f>
        <v>0</v>
      </c>
      <c r="BK133" s="148">
        <f>IF(AND('BLOC PM'!$K123&gt;synthèse!BK$14,'BLOC PM'!$K123&lt;synthèse!BK$14+0.1),1,0)</f>
        <v>0</v>
      </c>
      <c r="BL133" s="148">
        <f>IF(AND('BLOC PM'!$K123&gt;synthèse!BL$14,'BLOC PM'!$K123&lt;synthèse!BL$14+0.1),1,0)</f>
        <v>0</v>
      </c>
      <c r="BM133" s="148">
        <f>IF(AND('BLOC PM'!$K123&gt;synthèse!BM$14,'BLOC PM'!$K123&lt;synthèse!BM$14+0.1),1,0)</f>
        <v>0</v>
      </c>
      <c r="BN133" s="148">
        <f>IF(AND('BLOC PM'!$K123&gt;synthèse!BN$14,'BLOC PM'!$K123&lt;synthèse!BN$14+0.1),1,0)</f>
        <v>0</v>
      </c>
      <c r="BO133" s="148">
        <f>IF(AND('BLOC PM'!$K123&gt;synthèse!BO$14,'BLOC PM'!$K123&lt;synthèse!BO$14+0.1),1,0)</f>
        <v>0</v>
      </c>
      <c r="BP133" s="148">
        <f>IF(AND('BLOC PM'!$K123&gt;synthèse!BP$14,'BLOC PM'!$K123&lt;synthèse!BP$14+0.1),1,0)</f>
        <v>0</v>
      </c>
      <c r="BQ133" s="148">
        <f>IF(AND('BLOC PM'!$K123&gt;synthèse!BQ$14,'BLOC PM'!$K123&lt;synthèse!BQ$14+0.1),1,0)</f>
        <v>0</v>
      </c>
      <c r="BR133" s="148">
        <f>IF(AND('BLOC PM'!$K123&gt;synthèse!BR$14,'BLOC PM'!$K123&lt;synthèse!BR$14+0.1),1,0)</f>
        <v>0</v>
      </c>
      <c r="BS133" s="148">
        <f>IF(AND('BLOC PM'!$K123&gt;synthèse!BS$14,'BLOC PM'!$K123&lt;synthèse!BS$14+0.1),1,0)</f>
        <v>0</v>
      </c>
      <c r="BT133" s="148">
        <f>IF(AND('BLOC PM'!$K123&gt;synthèse!BT$14,'BLOC PM'!$K123&lt;synthèse!BT$14+0.1),1,0)</f>
        <v>0</v>
      </c>
      <c r="BU133" s="148">
        <f>IF(AND('BLOC PM'!$K123&gt;synthèse!BU$14,'BLOC PM'!$K123&lt;synthèse!BU$14+0.1),1,0)</f>
        <v>0</v>
      </c>
      <c r="BV133" s="148">
        <f>IF(AND('BLOC PM'!$K123&gt;synthèse!BV$14,'BLOC PM'!$K123&lt;synthèse!BV$14+0.1),1,0)</f>
        <v>0</v>
      </c>
      <c r="BW133" s="148">
        <f>IF(AND('BLOC PM'!$K123&gt;synthèse!BW$14,'BLOC PM'!$K123&lt;synthèse!BW$14+0.1),1,0)</f>
        <v>0</v>
      </c>
      <c r="BX133" s="148">
        <f>IF(AND('BLOC PM'!$K123&gt;synthèse!BX$14,'BLOC PM'!$K123&lt;synthèse!BX$14+0.1),1,0)</f>
        <v>0</v>
      </c>
      <c r="BY133" s="148">
        <f>IF(AND('BLOC PM'!$K123&gt;synthèse!BY$14,'BLOC PM'!$K123&lt;synthèse!BY$14+0.1),1,0)</f>
        <v>0</v>
      </c>
      <c r="BZ133" s="148">
        <f>IF(AND('BLOC PM'!$K123&gt;synthèse!BZ$14,'BLOC PM'!$K123&lt;synthèse!BZ$14+0.1),1,0)</f>
        <v>0</v>
      </c>
      <c r="CA133" s="148">
        <f>IF(AND('BLOC PM'!$K123&gt;synthèse!CA$14,'BLOC PM'!$K123&lt;synthèse!CA$14+0.1),1,0)</f>
        <v>0</v>
      </c>
      <c r="CB133" s="148">
        <f>IF(AND('BLOC PM'!$K123&gt;synthèse!CB$14,'BLOC PM'!$K123&lt;synthèse!CB$14+0.1),1,0)</f>
        <v>0</v>
      </c>
      <c r="CC133" s="148">
        <f>IF(AND('BLOC PM'!$K123&gt;synthèse!CC$14,'BLOC PM'!$K123&lt;synthèse!CC$14+0.1),1,0)</f>
        <v>0</v>
      </c>
      <c r="CD133" s="148">
        <f>IF(AND('BLOC PM'!$K123&gt;synthèse!CD$14,'BLOC PM'!$K123&lt;synthèse!CD$14+0.1),1,0)</f>
        <v>0</v>
      </c>
      <c r="CE133" s="148">
        <f>IF(AND('BLOC PM'!$K123&gt;synthèse!CE$14,'BLOC PM'!$K123&lt;synthèse!CE$14+0.1),1,0)</f>
        <v>0</v>
      </c>
      <c r="CF133" s="148">
        <f>IF(AND('BLOC PM'!$K123&gt;synthèse!CF$14,'BLOC PM'!$K123&lt;synthèse!CF$14+0.1),1,0)</f>
        <v>0</v>
      </c>
      <c r="CG133" s="148">
        <f>IF(AND('BLOC PM'!$K123&gt;synthèse!CG$14,'BLOC PM'!$K123&lt;synthèse!CG$14+0.1),1,0)</f>
        <v>0</v>
      </c>
      <c r="CH133" s="148">
        <f>IF(AND('BLOC PM'!$K123&gt;synthèse!CH$14,'BLOC PM'!$K123&lt;synthèse!CH$14+0.1),1,0)</f>
        <v>0</v>
      </c>
      <c r="CI133" s="148">
        <f>IF(AND('BLOC PM'!$K123&gt;synthèse!CI$14,'BLOC PM'!$K123&lt;synthèse!CI$14+0.1),1,0)</f>
        <v>0</v>
      </c>
      <c r="CJ133" s="148">
        <f>IF(AND('BLOC PM'!$K123&gt;synthèse!CJ$14,'BLOC PM'!$K123&lt;synthèse!CJ$14+0.1),1,0)</f>
        <v>0</v>
      </c>
      <c r="CK133" s="148">
        <f>IF(AND('BLOC PM'!$K123&gt;synthèse!CK$14,'BLOC PM'!$K123&lt;synthèse!CK$14+0.1),1,0)</f>
        <v>0</v>
      </c>
    </row>
    <row r="134" spans="1:89" x14ac:dyDescent="0.2">
      <c r="A134" s="7"/>
      <c r="M134" s="9" t="str">
        <f>IF('BLOC PM'!A124&lt;&gt;"",'BLOC PM'!A124,"")</f>
        <v/>
      </c>
      <c r="N134" s="9">
        <f>IF(AND('BLOC PM'!A124&lt;&gt;"",'BLOC PM'!N124&lt;&gt;"*Non mis en vente"),1,0)</f>
        <v>0</v>
      </c>
      <c r="O134" s="9">
        <f>IF(OR('BLOC PM'!E124="CR",'BLOC PM'!E124="CE"),1,0)</f>
        <v>0</v>
      </c>
      <c r="P134" s="9">
        <f>IF(AND('BLOC PM'!N124&lt;&gt;"*RETIRE",'BLOC PM'!N124&lt;&gt;"*PAS D'OFFRE",'BLOC PM'!N124&lt;&gt;""),1,0)</f>
        <v>0</v>
      </c>
      <c r="Q134" s="10">
        <f>'BLOC PM'!I124</f>
        <v>0</v>
      </c>
      <c r="R134" s="10">
        <f t="shared" si="187"/>
        <v>0</v>
      </c>
      <c r="S134" s="10">
        <f>'BLOC PM'!L124</f>
        <v>0</v>
      </c>
      <c r="T134" s="10">
        <f t="shared" si="188"/>
        <v>0</v>
      </c>
      <c r="U134" s="10">
        <f>'BLOC PM'!O124</f>
        <v>0</v>
      </c>
      <c r="V134" s="10">
        <f t="shared" si="189"/>
        <v>0</v>
      </c>
      <c r="W134" s="10">
        <f>'BLOC PM'!B124</f>
        <v>0</v>
      </c>
      <c r="Y134" s="2">
        <f>+'UP PM'!A125</f>
        <v>0</v>
      </c>
      <c r="Z134" s="2">
        <f>IF(AND('UP PM'!A125&lt;&gt;"",'UP PM'!N125&lt;&gt;"*Non mis en vente"),1,0)</f>
        <v>0</v>
      </c>
      <c r="AA134" s="2">
        <f>IF(AND('UP PM'!N125&lt;&gt;"*RETIRE",'UP PM'!N125&lt;&gt;"*PAS D'OFFRE",'UP PM'!N125&lt;&gt;""),1,0)</f>
        <v>0</v>
      </c>
      <c r="AB134" s="10">
        <f>+'UP PM'!G125</f>
        <v>0</v>
      </c>
      <c r="AC134" s="2">
        <f t="shared" si="183"/>
        <v>0</v>
      </c>
      <c r="AD134" s="2">
        <f>'UP PM'!B125</f>
        <v>0</v>
      </c>
      <c r="AF134" s="154"/>
      <c r="AG134" s="9" t="str">
        <f>IF('BLOC PM'!A124&lt;&gt;"",'BLOC PM'!A124,"")</f>
        <v/>
      </c>
      <c r="AH134" s="148">
        <f>IF(AND('BLOC PM'!$K124&gt;synthèse!AH$14,'BLOC PM'!$K124&lt;synthèse!AH$14+0.1),1,0)</f>
        <v>0</v>
      </c>
      <c r="AI134" s="148">
        <f>IF(AND('BLOC PM'!$K124&gt;synthèse!AI$14,'BLOC PM'!$K124&lt;synthèse!AI$14+0.1),1,0)</f>
        <v>0</v>
      </c>
      <c r="AJ134" s="148">
        <f>IF(AND('BLOC PM'!$K124&gt;synthèse!AJ$14,'BLOC PM'!$K124&lt;synthèse!AJ$14+0.1),1,0)</f>
        <v>0</v>
      </c>
      <c r="AK134" s="148">
        <f>IF(AND('BLOC PM'!$K124&gt;synthèse!AK$14,'BLOC PM'!$K124&lt;synthèse!AK$14+0.1),1,0)</f>
        <v>0</v>
      </c>
      <c r="AL134" s="148">
        <f>IF(AND('BLOC PM'!$K124&gt;synthèse!AL$14,'BLOC PM'!$K124&lt;synthèse!AL$14+0.1),1,0)</f>
        <v>0</v>
      </c>
      <c r="AM134" s="148">
        <f>IF(AND('BLOC PM'!$K124&gt;synthèse!AM$14,'BLOC PM'!$K124&lt;synthèse!AM$14+0.1),1,0)</f>
        <v>0</v>
      </c>
      <c r="AN134" s="148">
        <f>IF(AND('BLOC PM'!$K124&gt;synthèse!AN$14,'BLOC PM'!$K124&lt;synthèse!AN$14+0.1),1,0)</f>
        <v>0</v>
      </c>
      <c r="AO134" s="148">
        <f>IF(AND('BLOC PM'!$K124&gt;synthèse!AO$14,'BLOC PM'!$K124&lt;synthèse!AO$14+0.1),1,0)</f>
        <v>0</v>
      </c>
      <c r="AP134" s="148">
        <f>IF(AND('BLOC PM'!$K124&gt;synthèse!AP$14,'BLOC PM'!$K124&lt;synthèse!AP$14+0.1),1,0)</f>
        <v>0</v>
      </c>
      <c r="AQ134" s="148">
        <f>IF(AND('BLOC PM'!$K124&gt;synthèse!AQ$14,'BLOC PM'!$K124&lt;synthèse!AQ$14+0.1),1,0)</f>
        <v>0</v>
      </c>
      <c r="AR134" s="148">
        <f>IF(AND('BLOC PM'!$K124&gt;synthèse!AR$14,'BLOC PM'!$K124&lt;synthèse!AR$14+0.1),1,0)</f>
        <v>0</v>
      </c>
      <c r="AS134" s="148">
        <f>IF(AND('BLOC PM'!$K124&gt;synthèse!AS$14,'BLOC PM'!$K124&lt;synthèse!AS$14+0.1),1,0)</f>
        <v>0</v>
      </c>
      <c r="AT134" s="148">
        <f>IF(AND('BLOC PM'!$K124&gt;synthèse!AT$14,'BLOC PM'!$K124&lt;synthèse!AT$14+0.1),1,0)</f>
        <v>0</v>
      </c>
      <c r="AU134" s="148">
        <f>IF(AND('BLOC PM'!$K124&gt;synthèse!AU$14,'BLOC PM'!$K124&lt;synthèse!AU$14+0.1),1,0)</f>
        <v>0</v>
      </c>
      <c r="AV134" s="148">
        <f>IF(AND('BLOC PM'!$K124&gt;synthèse!AV$14,'BLOC PM'!$K124&lt;synthèse!AV$14+0.1),1,0)</f>
        <v>0</v>
      </c>
      <c r="AW134" s="148">
        <f>IF(AND('BLOC PM'!$K124&gt;synthèse!AW$14,'BLOC PM'!$K124&lt;synthèse!AW$14+0.1),1,0)</f>
        <v>0</v>
      </c>
      <c r="AX134" s="148">
        <f>IF(AND('BLOC PM'!$K124&gt;synthèse!AX$14,'BLOC PM'!$K124&lt;synthèse!AX$14+0.1),1,0)</f>
        <v>0</v>
      </c>
      <c r="AY134" s="148">
        <f>IF(AND('BLOC PM'!$K124&gt;synthèse!AY$14,'BLOC PM'!$K124&lt;synthèse!AY$14+0.1),1,0)</f>
        <v>0</v>
      </c>
      <c r="AZ134" s="148">
        <f>IF(AND('BLOC PM'!$K124&gt;synthèse!AZ$14,'BLOC PM'!$K124&lt;synthèse!AZ$14+0.1),1,0)</f>
        <v>0</v>
      </c>
      <c r="BA134" s="148">
        <f>IF(AND('BLOC PM'!$K124&gt;synthèse!BA$14,'BLOC PM'!$K124&lt;synthèse!BA$14+0.1),1,0)</f>
        <v>0</v>
      </c>
      <c r="BB134" s="148">
        <f>IF(AND('BLOC PM'!$K124&gt;synthèse!BB$14,'BLOC PM'!$K124&lt;synthèse!BB$14+0.1),1,0)</f>
        <v>0</v>
      </c>
      <c r="BC134" s="148">
        <f>IF(AND('BLOC PM'!$K124&gt;synthèse!BC$14,'BLOC PM'!$K124&lt;synthèse!BC$14+0.1),1,0)</f>
        <v>0</v>
      </c>
      <c r="BD134" s="148">
        <f>IF(AND('BLOC PM'!$K124&gt;synthèse!BD$14,'BLOC PM'!$K124&lt;synthèse!BD$14+0.1),1,0)</f>
        <v>0</v>
      </c>
      <c r="BE134" s="148">
        <f>IF(AND('BLOC PM'!$K124&gt;synthèse!BE$14,'BLOC PM'!$K124&lt;synthèse!BE$14+0.1),1,0)</f>
        <v>0</v>
      </c>
      <c r="BF134" s="148">
        <f>IF(AND('BLOC PM'!$K124&gt;synthèse!BF$14,'BLOC PM'!$K124&lt;synthèse!BF$14+0.1),1,0)</f>
        <v>0</v>
      </c>
      <c r="BG134" s="148">
        <f>IF(AND('BLOC PM'!$K124&gt;synthèse!BG$14,'BLOC PM'!$K124&lt;synthèse!BG$14+0.1),1,0)</f>
        <v>0</v>
      </c>
      <c r="BH134" s="148">
        <f>IF(AND('BLOC PM'!$K124&gt;synthèse!BH$14,'BLOC PM'!$K124&lt;synthèse!BH$14+0.1),1,0)</f>
        <v>0</v>
      </c>
      <c r="BI134" s="148">
        <f>IF(AND('BLOC PM'!$K124&gt;synthèse!BI$14,'BLOC PM'!$K124&lt;synthèse!BI$14+0.1),1,0)</f>
        <v>0</v>
      </c>
      <c r="BJ134" s="148">
        <f>IF(AND('BLOC PM'!$K124&gt;synthèse!BJ$14,'BLOC PM'!$K124&lt;synthèse!BJ$14+0.1),1,0)</f>
        <v>0</v>
      </c>
      <c r="BK134" s="148">
        <f>IF(AND('BLOC PM'!$K124&gt;synthèse!BK$14,'BLOC PM'!$K124&lt;synthèse!BK$14+0.1),1,0)</f>
        <v>0</v>
      </c>
      <c r="BL134" s="148">
        <f>IF(AND('BLOC PM'!$K124&gt;synthèse!BL$14,'BLOC PM'!$K124&lt;synthèse!BL$14+0.1),1,0)</f>
        <v>0</v>
      </c>
      <c r="BM134" s="148">
        <f>IF(AND('BLOC PM'!$K124&gt;synthèse!BM$14,'BLOC PM'!$K124&lt;synthèse!BM$14+0.1),1,0)</f>
        <v>0</v>
      </c>
      <c r="BN134" s="148">
        <f>IF(AND('BLOC PM'!$K124&gt;synthèse!BN$14,'BLOC PM'!$K124&lt;synthèse!BN$14+0.1),1,0)</f>
        <v>0</v>
      </c>
      <c r="BO134" s="148">
        <f>IF(AND('BLOC PM'!$K124&gt;synthèse!BO$14,'BLOC PM'!$K124&lt;synthèse!BO$14+0.1),1,0)</f>
        <v>0</v>
      </c>
      <c r="BP134" s="148">
        <f>IF(AND('BLOC PM'!$K124&gt;synthèse!BP$14,'BLOC PM'!$K124&lt;synthèse!BP$14+0.1),1,0)</f>
        <v>0</v>
      </c>
      <c r="BQ134" s="148">
        <f>IF(AND('BLOC PM'!$K124&gt;synthèse!BQ$14,'BLOC PM'!$K124&lt;synthèse!BQ$14+0.1),1,0)</f>
        <v>0</v>
      </c>
      <c r="BR134" s="148">
        <f>IF(AND('BLOC PM'!$K124&gt;synthèse!BR$14,'BLOC PM'!$K124&lt;synthèse!BR$14+0.1),1,0)</f>
        <v>0</v>
      </c>
      <c r="BS134" s="148">
        <f>IF(AND('BLOC PM'!$K124&gt;synthèse!BS$14,'BLOC PM'!$K124&lt;synthèse!BS$14+0.1),1,0)</f>
        <v>0</v>
      </c>
      <c r="BT134" s="148">
        <f>IF(AND('BLOC PM'!$K124&gt;synthèse!BT$14,'BLOC PM'!$K124&lt;synthèse!BT$14+0.1),1,0)</f>
        <v>0</v>
      </c>
      <c r="BU134" s="148">
        <f>IF(AND('BLOC PM'!$K124&gt;synthèse!BU$14,'BLOC PM'!$K124&lt;synthèse!BU$14+0.1),1,0)</f>
        <v>0</v>
      </c>
      <c r="BV134" s="148">
        <f>IF(AND('BLOC PM'!$K124&gt;synthèse!BV$14,'BLOC PM'!$K124&lt;synthèse!BV$14+0.1),1,0)</f>
        <v>0</v>
      </c>
      <c r="BW134" s="148">
        <f>IF(AND('BLOC PM'!$K124&gt;synthèse!BW$14,'BLOC PM'!$K124&lt;synthèse!BW$14+0.1),1,0)</f>
        <v>0</v>
      </c>
      <c r="BX134" s="148">
        <f>IF(AND('BLOC PM'!$K124&gt;synthèse!BX$14,'BLOC PM'!$K124&lt;synthèse!BX$14+0.1),1,0)</f>
        <v>0</v>
      </c>
      <c r="BY134" s="148">
        <f>IF(AND('BLOC PM'!$K124&gt;synthèse!BY$14,'BLOC PM'!$K124&lt;synthèse!BY$14+0.1),1,0)</f>
        <v>0</v>
      </c>
      <c r="BZ134" s="148">
        <f>IF(AND('BLOC PM'!$K124&gt;synthèse!BZ$14,'BLOC PM'!$K124&lt;synthèse!BZ$14+0.1),1,0)</f>
        <v>0</v>
      </c>
      <c r="CA134" s="148">
        <f>IF(AND('BLOC PM'!$K124&gt;synthèse!CA$14,'BLOC PM'!$K124&lt;synthèse!CA$14+0.1),1,0)</f>
        <v>0</v>
      </c>
      <c r="CB134" s="148">
        <f>IF(AND('BLOC PM'!$K124&gt;synthèse!CB$14,'BLOC PM'!$K124&lt;synthèse!CB$14+0.1),1,0)</f>
        <v>0</v>
      </c>
      <c r="CC134" s="148">
        <f>IF(AND('BLOC PM'!$K124&gt;synthèse!CC$14,'BLOC PM'!$K124&lt;synthèse!CC$14+0.1),1,0)</f>
        <v>0</v>
      </c>
      <c r="CD134" s="148">
        <f>IF(AND('BLOC PM'!$K124&gt;synthèse!CD$14,'BLOC PM'!$K124&lt;synthèse!CD$14+0.1),1,0)</f>
        <v>0</v>
      </c>
      <c r="CE134" s="148">
        <f>IF(AND('BLOC PM'!$K124&gt;synthèse!CE$14,'BLOC PM'!$K124&lt;synthèse!CE$14+0.1),1,0)</f>
        <v>0</v>
      </c>
      <c r="CF134" s="148">
        <f>IF(AND('BLOC PM'!$K124&gt;synthèse!CF$14,'BLOC PM'!$K124&lt;synthèse!CF$14+0.1),1,0)</f>
        <v>0</v>
      </c>
      <c r="CG134" s="148">
        <f>IF(AND('BLOC PM'!$K124&gt;synthèse!CG$14,'BLOC PM'!$K124&lt;synthèse!CG$14+0.1),1,0)</f>
        <v>0</v>
      </c>
      <c r="CH134" s="148">
        <f>IF(AND('BLOC PM'!$K124&gt;synthèse!CH$14,'BLOC PM'!$K124&lt;synthèse!CH$14+0.1),1,0)</f>
        <v>0</v>
      </c>
      <c r="CI134" s="148">
        <f>IF(AND('BLOC PM'!$K124&gt;synthèse!CI$14,'BLOC PM'!$K124&lt;synthèse!CI$14+0.1),1,0)</f>
        <v>0</v>
      </c>
      <c r="CJ134" s="148">
        <f>IF(AND('BLOC PM'!$K124&gt;synthèse!CJ$14,'BLOC PM'!$K124&lt;synthèse!CJ$14+0.1),1,0)</f>
        <v>0</v>
      </c>
      <c r="CK134" s="148">
        <f>IF(AND('BLOC PM'!$K124&gt;synthèse!CK$14,'BLOC PM'!$K124&lt;synthèse!CK$14+0.1),1,0)</f>
        <v>0</v>
      </c>
    </row>
    <row r="135" spans="1:89" x14ac:dyDescent="0.2">
      <c r="A135" s="7"/>
      <c r="M135" s="9" t="str">
        <f>IF('BLOC PM'!A125&lt;&gt;"",'BLOC PM'!A125,"")</f>
        <v/>
      </c>
      <c r="N135" s="9">
        <f>IF(AND('BLOC PM'!A125&lt;&gt;"",'BLOC PM'!N125&lt;&gt;"*Non mis en vente"),1,0)</f>
        <v>0</v>
      </c>
      <c r="O135" s="9">
        <f>IF(OR('BLOC PM'!E125="CR",'BLOC PM'!E125="CE"),1,0)</f>
        <v>0</v>
      </c>
      <c r="P135" s="9">
        <f>IF(AND('BLOC PM'!N125&lt;&gt;"*RETIRE",'BLOC PM'!N125&lt;&gt;"*PAS D'OFFRE",'BLOC PM'!N125&lt;&gt;""),1,0)</f>
        <v>0</v>
      </c>
      <c r="Q135" s="10">
        <f>'BLOC PM'!I125</f>
        <v>0</v>
      </c>
      <c r="R135" s="10">
        <f t="shared" si="187"/>
        <v>0</v>
      </c>
      <c r="S135" s="10">
        <f>'BLOC PM'!L125</f>
        <v>0</v>
      </c>
      <c r="T135" s="10">
        <f t="shared" si="188"/>
        <v>0</v>
      </c>
      <c r="U135" s="10">
        <f>'BLOC PM'!O125</f>
        <v>0</v>
      </c>
      <c r="V135" s="10">
        <f t="shared" si="189"/>
        <v>0</v>
      </c>
      <c r="W135" s="10">
        <f>'BLOC PM'!B125</f>
        <v>0</v>
      </c>
      <c r="Y135" s="2">
        <f>+'UP PM'!A126</f>
        <v>0</v>
      </c>
      <c r="Z135" s="2">
        <f>IF(AND('UP PM'!A126&lt;&gt;"",'UP PM'!N126&lt;&gt;"*Non mis en vente"),1,0)</f>
        <v>0</v>
      </c>
      <c r="AA135" s="2">
        <f>IF(AND('UP PM'!N126&lt;&gt;"*RETIRE",'UP PM'!N126&lt;&gt;"*PAS D'OFFRE",'UP PM'!N126&lt;&gt;""),1,0)</f>
        <v>0</v>
      </c>
      <c r="AB135" s="10">
        <f>+'UP PM'!G126</f>
        <v>0</v>
      </c>
      <c r="AC135" s="2">
        <f t="shared" si="183"/>
        <v>0</v>
      </c>
      <c r="AD135" s="2">
        <f>'UP PM'!B126</f>
        <v>0</v>
      </c>
      <c r="AF135" s="154"/>
      <c r="AG135" s="9" t="str">
        <f>IF('BLOC PM'!A125&lt;&gt;"",'BLOC PM'!A125,"")</f>
        <v/>
      </c>
      <c r="AH135" s="148">
        <f>IF(AND('BLOC PM'!$K125&gt;synthèse!AH$14,'BLOC PM'!$K125&lt;synthèse!AH$14+0.1),1,0)</f>
        <v>0</v>
      </c>
      <c r="AI135" s="148">
        <f>IF(AND('BLOC PM'!$K125&gt;synthèse!AI$14,'BLOC PM'!$K125&lt;synthèse!AI$14+0.1),1,0)</f>
        <v>0</v>
      </c>
      <c r="AJ135" s="148">
        <f>IF(AND('BLOC PM'!$K125&gt;synthèse!AJ$14,'BLOC PM'!$K125&lt;synthèse!AJ$14+0.1),1,0)</f>
        <v>0</v>
      </c>
      <c r="AK135" s="148">
        <f>IF(AND('BLOC PM'!$K125&gt;synthèse!AK$14,'BLOC PM'!$K125&lt;synthèse!AK$14+0.1),1,0)</f>
        <v>0</v>
      </c>
      <c r="AL135" s="148">
        <f>IF(AND('BLOC PM'!$K125&gt;synthèse!AL$14,'BLOC PM'!$K125&lt;synthèse!AL$14+0.1),1,0)</f>
        <v>0</v>
      </c>
      <c r="AM135" s="148">
        <f>IF(AND('BLOC PM'!$K125&gt;synthèse!AM$14,'BLOC PM'!$K125&lt;synthèse!AM$14+0.1),1,0)</f>
        <v>0</v>
      </c>
      <c r="AN135" s="148">
        <f>IF(AND('BLOC PM'!$K125&gt;synthèse!AN$14,'BLOC PM'!$K125&lt;synthèse!AN$14+0.1),1,0)</f>
        <v>0</v>
      </c>
      <c r="AO135" s="148">
        <f>IF(AND('BLOC PM'!$K125&gt;synthèse!AO$14,'BLOC PM'!$K125&lt;synthèse!AO$14+0.1),1,0)</f>
        <v>0</v>
      </c>
      <c r="AP135" s="148">
        <f>IF(AND('BLOC PM'!$K125&gt;synthèse!AP$14,'BLOC PM'!$K125&lt;synthèse!AP$14+0.1),1,0)</f>
        <v>0</v>
      </c>
      <c r="AQ135" s="148">
        <f>IF(AND('BLOC PM'!$K125&gt;synthèse!AQ$14,'BLOC PM'!$K125&lt;synthèse!AQ$14+0.1),1,0)</f>
        <v>0</v>
      </c>
      <c r="AR135" s="148">
        <f>IF(AND('BLOC PM'!$K125&gt;synthèse!AR$14,'BLOC PM'!$K125&lt;synthèse!AR$14+0.1),1,0)</f>
        <v>0</v>
      </c>
      <c r="AS135" s="148">
        <f>IF(AND('BLOC PM'!$K125&gt;synthèse!AS$14,'BLOC PM'!$K125&lt;synthèse!AS$14+0.1),1,0)</f>
        <v>0</v>
      </c>
      <c r="AT135" s="148">
        <f>IF(AND('BLOC PM'!$K125&gt;synthèse!AT$14,'BLOC PM'!$K125&lt;synthèse!AT$14+0.1),1,0)</f>
        <v>0</v>
      </c>
      <c r="AU135" s="148">
        <f>IF(AND('BLOC PM'!$K125&gt;synthèse!AU$14,'BLOC PM'!$K125&lt;synthèse!AU$14+0.1),1,0)</f>
        <v>0</v>
      </c>
      <c r="AV135" s="148">
        <f>IF(AND('BLOC PM'!$K125&gt;synthèse!AV$14,'BLOC PM'!$K125&lt;synthèse!AV$14+0.1),1,0)</f>
        <v>0</v>
      </c>
      <c r="AW135" s="148">
        <f>IF(AND('BLOC PM'!$K125&gt;synthèse!AW$14,'BLOC PM'!$K125&lt;synthèse!AW$14+0.1),1,0)</f>
        <v>0</v>
      </c>
      <c r="AX135" s="148">
        <f>IF(AND('BLOC PM'!$K125&gt;synthèse!AX$14,'BLOC PM'!$K125&lt;synthèse!AX$14+0.1),1,0)</f>
        <v>0</v>
      </c>
      <c r="AY135" s="148">
        <f>IF(AND('BLOC PM'!$K125&gt;synthèse!AY$14,'BLOC PM'!$K125&lt;synthèse!AY$14+0.1),1,0)</f>
        <v>0</v>
      </c>
      <c r="AZ135" s="148">
        <f>IF(AND('BLOC PM'!$K125&gt;synthèse!AZ$14,'BLOC PM'!$K125&lt;synthèse!AZ$14+0.1),1,0)</f>
        <v>0</v>
      </c>
      <c r="BA135" s="148">
        <f>IF(AND('BLOC PM'!$K125&gt;synthèse!BA$14,'BLOC PM'!$K125&lt;synthèse!BA$14+0.1),1,0)</f>
        <v>0</v>
      </c>
      <c r="BB135" s="148">
        <f>IF(AND('BLOC PM'!$K125&gt;synthèse!BB$14,'BLOC PM'!$K125&lt;synthèse!BB$14+0.1),1,0)</f>
        <v>0</v>
      </c>
      <c r="BC135" s="148">
        <f>IF(AND('BLOC PM'!$K125&gt;synthèse!BC$14,'BLOC PM'!$K125&lt;synthèse!BC$14+0.1),1,0)</f>
        <v>0</v>
      </c>
      <c r="BD135" s="148">
        <f>IF(AND('BLOC PM'!$K125&gt;synthèse!BD$14,'BLOC PM'!$K125&lt;synthèse!BD$14+0.1),1,0)</f>
        <v>0</v>
      </c>
      <c r="BE135" s="148">
        <f>IF(AND('BLOC PM'!$K125&gt;synthèse!BE$14,'BLOC PM'!$K125&lt;synthèse!BE$14+0.1),1,0)</f>
        <v>0</v>
      </c>
      <c r="BF135" s="148">
        <f>IF(AND('BLOC PM'!$K125&gt;synthèse!BF$14,'BLOC PM'!$K125&lt;synthèse!BF$14+0.1),1,0)</f>
        <v>0</v>
      </c>
      <c r="BG135" s="148">
        <f>IF(AND('BLOC PM'!$K125&gt;synthèse!BG$14,'BLOC PM'!$K125&lt;synthèse!BG$14+0.1),1,0)</f>
        <v>0</v>
      </c>
      <c r="BH135" s="148">
        <f>IF(AND('BLOC PM'!$K125&gt;synthèse!BH$14,'BLOC PM'!$K125&lt;synthèse!BH$14+0.1),1,0)</f>
        <v>0</v>
      </c>
      <c r="BI135" s="148">
        <f>IF(AND('BLOC PM'!$K125&gt;synthèse!BI$14,'BLOC PM'!$K125&lt;synthèse!BI$14+0.1),1,0)</f>
        <v>0</v>
      </c>
      <c r="BJ135" s="148">
        <f>IF(AND('BLOC PM'!$K125&gt;synthèse!BJ$14,'BLOC PM'!$K125&lt;synthèse!BJ$14+0.1),1,0)</f>
        <v>0</v>
      </c>
      <c r="BK135" s="148">
        <f>IF(AND('BLOC PM'!$K125&gt;synthèse!BK$14,'BLOC PM'!$K125&lt;synthèse!BK$14+0.1),1,0)</f>
        <v>0</v>
      </c>
      <c r="BL135" s="148">
        <f>IF(AND('BLOC PM'!$K125&gt;synthèse!BL$14,'BLOC PM'!$K125&lt;synthèse!BL$14+0.1),1,0)</f>
        <v>0</v>
      </c>
      <c r="BM135" s="148">
        <f>IF(AND('BLOC PM'!$K125&gt;synthèse!BM$14,'BLOC PM'!$K125&lt;synthèse!BM$14+0.1),1,0)</f>
        <v>0</v>
      </c>
      <c r="BN135" s="148">
        <f>IF(AND('BLOC PM'!$K125&gt;synthèse!BN$14,'BLOC PM'!$K125&lt;synthèse!BN$14+0.1),1,0)</f>
        <v>0</v>
      </c>
      <c r="BO135" s="148">
        <f>IF(AND('BLOC PM'!$K125&gt;synthèse!BO$14,'BLOC PM'!$K125&lt;synthèse!BO$14+0.1),1,0)</f>
        <v>0</v>
      </c>
      <c r="BP135" s="148">
        <f>IF(AND('BLOC PM'!$K125&gt;synthèse!BP$14,'BLOC PM'!$K125&lt;synthèse!BP$14+0.1),1,0)</f>
        <v>0</v>
      </c>
      <c r="BQ135" s="148">
        <f>IF(AND('BLOC PM'!$K125&gt;synthèse!BQ$14,'BLOC PM'!$K125&lt;synthèse!BQ$14+0.1),1,0)</f>
        <v>0</v>
      </c>
      <c r="BR135" s="148">
        <f>IF(AND('BLOC PM'!$K125&gt;synthèse!BR$14,'BLOC PM'!$K125&lt;synthèse!BR$14+0.1),1,0)</f>
        <v>0</v>
      </c>
      <c r="BS135" s="148">
        <f>IF(AND('BLOC PM'!$K125&gt;synthèse!BS$14,'BLOC PM'!$K125&lt;synthèse!BS$14+0.1),1,0)</f>
        <v>0</v>
      </c>
      <c r="BT135" s="148">
        <f>IF(AND('BLOC PM'!$K125&gt;synthèse!BT$14,'BLOC PM'!$K125&lt;synthèse!BT$14+0.1),1,0)</f>
        <v>0</v>
      </c>
      <c r="BU135" s="148">
        <f>IF(AND('BLOC PM'!$K125&gt;synthèse!BU$14,'BLOC PM'!$K125&lt;synthèse!BU$14+0.1),1,0)</f>
        <v>0</v>
      </c>
      <c r="BV135" s="148">
        <f>IF(AND('BLOC PM'!$K125&gt;synthèse!BV$14,'BLOC PM'!$K125&lt;synthèse!BV$14+0.1),1,0)</f>
        <v>0</v>
      </c>
      <c r="BW135" s="148">
        <f>IF(AND('BLOC PM'!$K125&gt;synthèse!BW$14,'BLOC PM'!$K125&lt;synthèse!BW$14+0.1),1,0)</f>
        <v>0</v>
      </c>
      <c r="BX135" s="148">
        <f>IF(AND('BLOC PM'!$K125&gt;synthèse!BX$14,'BLOC PM'!$K125&lt;synthèse!BX$14+0.1),1,0)</f>
        <v>0</v>
      </c>
      <c r="BY135" s="148">
        <f>IF(AND('BLOC PM'!$K125&gt;synthèse!BY$14,'BLOC PM'!$K125&lt;synthèse!BY$14+0.1),1,0)</f>
        <v>0</v>
      </c>
      <c r="BZ135" s="148">
        <f>IF(AND('BLOC PM'!$K125&gt;synthèse!BZ$14,'BLOC PM'!$K125&lt;synthèse!BZ$14+0.1),1,0)</f>
        <v>0</v>
      </c>
      <c r="CA135" s="148">
        <f>IF(AND('BLOC PM'!$K125&gt;synthèse!CA$14,'BLOC PM'!$K125&lt;synthèse!CA$14+0.1),1,0)</f>
        <v>0</v>
      </c>
      <c r="CB135" s="148">
        <f>IF(AND('BLOC PM'!$K125&gt;synthèse!CB$14,'BLOC PM'!$K125&lt;synthèse!CB$14+0.1),1,0)</f>
        <v>0</v>
      </c>
      <c r="CC135" s="148">
        <f>IF(AND('BLOC PM'!$K125&gt;synthèse!CC$14,'BLOC PM'!$K125&lt;synthèse!CC$14+0.1),1,0)</f>
        <v>0</v>
      </c>
      <c r="CD135" s="148">
        <f>IF(AND('BLOC PM'!$K125&gt;synthèse!CD$14,'BLOC PM'!$K125&lt;synthèse!CD$14+0.1),1,0)</f>
        <v>0</v>
      </c>
      <c r="CE135" s="148">
        <f>IF(AND('BLOC PM'!$K125&gt;synthèse!CE$14,'BLOC PM'!$K125&lt;synthèse!CE$14+0.1),1,0)</f>
        <v>0</v>
      </c>
      <c r="CF135" s="148">
        <f>IF(AND('BLOC PM'!$K125&gt;synthèse!CF$14,'BLOC PM'!$K125&lt;synthèse!CF$14+0.1),1,0)</f>
        <v>0</v>
      </c>
      <c r="CG135" s="148">
        <f>IF(AND('BLOC PM'!$K125&gt;synthèse!CG$14,'BLOC PM'!$K125&lt;synthèse!CG$14+0.1),1,0)</f>
        <v>0</v>
      </c>
      <c r="CH135" s="148">
        <f>IF(AND('BLOC PM'!$K125&gt;synthèse!CH$14,'BLOC PM'!$K125&lt;synthèse!CH$14+0.1),1,0)</f>
        <v>0</v>
      </c>
      <c r="CI135" s="148">
        <f>IF(AND('BLOC PM'!$K125&gt;synthèse!CI$14,'BLOC PM'!$K125&lt;synthèse!CI$14+0.1),1,0)</f>
        <v>0</v>
      </c>
      <c r="CJ135" s="148">
        <f>IF(AND('BLOC PM'!$K125&gt;synthèse!CJ$14,'BLOC PM'!$K125&lt;synthèse!CJ$14+0.1),1,0)</f>
        <v>0</v>
      </c>
      <c r="CK135" s="148">
        <f>IF(AND('BLOC PM'!$K125&gt;synthèse!CK$14,'BLOC PM'!$K125&lt;synthèse!CK$14+0.1),1,0)</f>
        <v>0</v>
      </c>
    </row>
    <row r="136" spans="1:89" x14ac:dyDescent="0.2">
      <c r="A136" s="7"/>
      <c r="M136" s="9" t="str">
        <f>IF('BLOC PM'!A126&lt;&gt;"",'BLOC PM'!A126,"")</f>
        <v/>
      </c>
      <c r="N136" s="9">
        <f>IF(AND('BLOC PM'!A126&lt;&gt;"",'BLOC PM'!N126&lt;&gt;"*Non mis en vente"),1,0)</f>
        <v>0</v>
      </c>
      <c r="O136" s="9">
        <f>IF(OR('BLOC PM'!E126="CR",'BLOC PM'!E126="CE"),1,0)</f>
        <v>0</v>
      </c>
      <c r="P136" s="9">
        <f>IF(AND('BLOC PM'!N126&lt;&gt;"*RETIRE",'BLOC PM'!N126&lt;&gt;"*PAS D'OFFRE",'BLOC PM'!N126&lt;&gt;""),1,0)</f>
        <v>0</v>
      </c>
      <c r="Q136" s="10">
        <f>'BLOC PM'!I126</f>
        <v>0</v>
      </c>
      <c r="R136" s="10">
        <f t="shared" si="187"/>
        <v>0</v>
      </c>
      <c r="S136" s="10">
        <f>'BLOC PM'!L126</f>
        <v>0</v>
      </c>
      <c r="T136" s="10">
        <f t="shared" si="188"/>
        <v>0</v>
      </c>
      <c r="U136" s="10">
        <f>'BLOC PM'!O126</f>
        <v>0</v>
      </c>
      <c r="V136" s="10">
        <f t="shared" si="189"/>
        <v>0</v>
      </c>
      <c r="W136" s="10">
        <f>'BLOC PM'!B126</f>
        <v>0</v>
      </c>
      <c r="Y136" s="2">
        <f>+'UP PM'!A127</f>
        <v>0</v>
      </c>
      <c r="Z136" s="2">
        <f>IF(AND('UP PM'!A127&lt;&gt;"",'UP PM'!N127&lt;&gt;"*Non mis en vente"),1,0)</f>
        <v>0</v>
      </c>
      <c r="AA136" s="2">
        <f>IF(AND('UP PM'!N127&lt;&gt;"*RETIRE",'UP PM'!N127&lt;&gt;"*PAS D'OFFRE",'UP PM'!N127&lt;&gt;""),1,0)</f>
        <v>0</v>
      </c>
      <c r="AB136" s="10" t="str">
        <f>+'UP PM'!G127</f>
        <v/>
      </c>
      <c r="AC136" s="2" t="e">
        <f t="shared" si="183"/>
        <v>#VALUE!</v>
      </c>
      <c r="AD136" s="2">
        <f>'UP PM'!B127</f>
        <v>0</v>
      </c>
      <c r="AF136" s="154"/>
      <c r="AG136" s="9" t="str">
        <f>IF('BLOC PM'!A126&lt;&gt;"",'BLOC PM'!A126,"")</f>
        <v/>
      </c>
      <c r="AH136" s="148">
        <f>IF(AND('BLOC PM'!$K126&gt;synthèse!AH$14,'BLOC PM'!$K126&lt;synthèse!AH$14+0.1),1,0)</f>
        <v>0</v>
      </c>
      <c r="AI136" s="148">
        <f>IF(AND('BLOC PM'!$K126&gt;synthèse!AI$14,'BLOC PM'!$K126&lt;synthèse!AI$14+0.1),1,0)</f>
        <v>0</v>
      </c>
      <c r="AJ136" s="148">
        <f>IF(AND('BLOC PM'!$K126&gt;synthèse!AJ$14,'BLOC PM'!$K126&lt;synthèse!AJ$14+0.1),1,0)</f>
        <v>0</v>
      </c>
      <c r="AK136" s="148">
        <f>IF(AND('BLOC PM'!$K126&gt;synthèse!AK$14,'BLOC PM'!$K126&lt;synthèse!AK$14+0.1),1,0)</f>
        <v>0</v>
      </c>
      <c r="AL136" s="148">
        <f>IF(AND('BLOC PM'!$K126&gt;synthèse!AL$14,'BLOC PM'!$K126&lt;synthèse!AL$14+0.1),1,0)</f>
        <v>0</v>
      </c>
      <c r="AM136" s="148">
        <f>IF(AND('BLOC PM'!$K126&gt;synthèse!AM$14,'BLOC PM'!$K126&lt;synthèse!AM$14+0.1),1,0)</f>
        <v>0</v>
      </c>
      <c r="AN136" s="148">
        <f>IF(AND('BLOC PM'!$K126&gt;synthèse!AN$14,'BLOC PM'!$K126&lt;synthèse!AN$14+0.1),1,0)</f>
        <v>0</v>
      </c>
      <c r="AO136" s="148">
        <f>IF(AND('BLOC PM'!$K126&gt;synthèse!AO$14,'BLOC PM'!$K126&lt;synthèse!AO$14+0.1),1,0)</f>
        <v>0</v>
      </c>
      <c r="AP136" s="148">
        <f>IF(AND('BLOC PM'!$K126&gt;synthèse!AP$14,'BLOC PM'!$K126&lt;synthèse!AP$14+0.1),1,0)</f>
        <v>0</v>
      </c>
      <c r="AQ136" s="148">
        <f>IF(AND('BLOC PM'!$K126&gt;synthèse!AQ$14,'BLOC PM'!$K126&lt;synthèse!AQ$14+0.1),1,0)</f>
        <v>0</v>
      </c>
      <c r="AR136" s="148">
        <f>IF(AND('BLOC PM'!$K126&gt;synthèse!AR$14,'BLOC PM'!$K126&lt;synthèse!AR$14+0.1),1,0)</f>
        <v>0</v>
      </c>
      <c r="AS136" s="148">
        <f>IF(AND('BLOC PM'!$K126&gt;synthèse!AS$14,'BLOC PM'!$K126&lt;synthèse!AS$14+0.1),1,0)</f>
        <v>0</v>
      </c>
      <c r="AT136" s="148">
        <f>IF(AND('BLOC PM'!$K126&gt;synthèse!AT$14,'BLOC PM'!$K126&lt;synthèse!AT$14+0.1),1,0)</f>
        <v>0</v>
      </c>
      <c r="AU136" s="148">
        <f>IF(AND('BLOC PM'!$K126&gt;synthèse!AU$14,'BLOC PM'!$K126&lt;synthèse!AU$14+0.1),1,0)</f>
        <v>0</v>
      </c>
      <c r="AV136" s="148">
        <f>IF(AND('BLOC PM'!$K126&gt;synthèse!AV$14,'BLOC PM'!$K126&lt;synthèse!AV$14+0.1),1,0)</f>
        <v>0</v>
      </c>
      <c r="AW136" s="148">
        <f>IF(AND('BLOC PM'!$K126&gt;synthèse!AW$14,'BLOC PM'!$K126&lt;synthèse!AW$14+0.1),1,0)</f>
        <v>0</v>
      </c>
      <c r="AX136" s="148">
        <f>IF(AND('BLOC PM'!$K126&gt;synthèse!AX$14,'BLOC PM'!$K126&lt;synthèse!AX$14+0.1),1,0)</f>
        <v>0</v>
      </c>
      <c r="AY136" s="148">
        <f>IF(AND('BLOC PM'!$K126&gt;synthèse!AY$14,'BLOC PM'!$K126&lt;synthèse!AY$14+0.1),1,0)</f>
        <v>0</v>
      </c>
      <c r="AZ136" s="148">
        <f>IF(AND('BLOC PM'!$K126&gt;synthèse!AZ$14,'BLOC PM'!$K126&lt;synthèse!AZ$14+0.1),1,0)</f>
        <v>0</v>
      </c>
      <c r="BA136" s="148">
        <f>IF(AND('BLOC PM'!$K126&gt;synthèse!BA$14,'BLOC PM'!$K126&lt;synthèse!BA$14+0.1),1,0)</f>
        <v>0</v>
      </c>
      <c r="BB136" s="148">
        <f>IF(AND('BLOC PM'!$K126&gt;synthèse!BB$14,'BLOC PM'!$K126&lt;synthèse!BB$14+0.1),1,0)</f>
        <v>0</v>
      </c>
      <c r="BC136" s="148">
        <f>IF(AND('BLOC PM'!$K126&gt;synthèse!BC$14,'BLOC PM'!$K126&lt;synthèse!BC$14+0.1),1,0)</f>
        <v>0</v>
      </c>
      <c r="BD136" s="148">
        <f>IF(AND('BLOC PM'!$K126&gt;synthèse!BD$14,'BLOC PM'!$K126&lt;synthèse!BD$14+0.1),1,0)</f>
        <v>0</v>
      </c>
      <c r="BE136" s="148">
        <f>IF(AND('BLOC PM'!$K126&gt;synthèse!BE$14,'BLOC PM'!$K126&lt;synthèse!BE$14+0.1),1,0)</f>
        <v>0</v>
      </c>
      <c r="BF136" s="148">
        <f>IF(AND('BLOC PM'!$K126&gt;synthèse!BF$14,'BLOC PM'!$K126&lt;synthèse!BF$14+0.1),1,0)</f>
        <v>0</v>
      </c>
      <c r="BG136" s="148">
        <f>IF(AND('BLOC PM'!$K126&gt;synthèse!BG$14,'BLOC PM'!$K126&lt;synthèse!BG$14+0.1),1,0)</f>
        <v>0</v>
      </c>
      <c r="BH136" s="148">
        <f>IF(AND('BLOC PM'!$K126&gt;synthèse!BH$14,'BLOC PM'!$K126&lt;synthèse!BH$14+0.1),1,0)</f>
        <v>0</v>
      </c>
      <c r="BI136" s="148">
        <f>IF(AND('BLOC PM'!$K126&gt;synthèse!BI$14,'BLOC PM'!$K126&lt;synthèse!BI$14+0.1),1,0)</f>
        <v>0</v>
      </c>
      <c r="BJ136" s="148">
        <f>IF(AND('BLOC PM'!$K126&gt;synthèse!BJ$14,'BLOC PM'!$K126&lt;synthèse!BJ$14+0.1),1,0)</f>
        <v>0</v>
      </c>
      <c r="BK136" s="148">
        <f>IF(AND('BLOC PM'!$K126&gt;synthèse!BK$14,'BLOC PM'!$K126&lt;synthèse!BK$14+0.1),1,0)</f>
        <v>0</v>
      </c>
      <c r="BL136" s="148">
        <f>IF(AND('BLOC PM'!$K126&gt;synthèse!BL$14,'BLOC PM'!$K126&lt;synthèse!BL$14+0.1),1,0)</f>
        <v>0</v>
      </c>
      <c r="BM136" s="148">
        <f>IF(AND('BLOC PM'!$K126&gt;synthèse!BM$14,'BLOC PM'!$K126&lt;synthèse!BM$14+0.1),1,0)</f>
        <v>0</v>
      </c>
      <c r="BN136" s="148">
        <f>IF(AND('BLOC PM'!$K126&gt;synthèse!BN$14,'BLOC PM'!$K126&lt;synthèse!BN$14+0.1),1,0)</f>
        <v>0</v>
      </c>
      <c r="BO136" s="148">
        <f>IF(AND('BLOC PM'!$K126&gt;synthèse!BO$14,'BLOC PM'!$K126&lt;synthèse!BO$14+0.1),1,0)</f>
        <v>0</v>
      </c>
      <c r="BP136" s="148">
        <f>IF(AND('BLOC PM'!$K126&gt;synthèse!BP$14,'BLOC PM'!$K126&lt;synthèse!BP$14+0.1),1,0)</f>
        <v>0</v>
      </c>
      <c r="BQ136" s="148">
        <f>IF(AND('BLOC PM'!$K126&gt;synthèse!BQ$14,'BLOC PM'!$K126&lt;synthèse!BQ$14+0.1),1,0)</f>
        <v>0</v>
      </c>
      <c r="BR136" s="148">
        <f>IF(AND('BLOC PM'!$K126&gt;synthèse!BR$14,'BLOC PM'!$K126&lt;synthèse!BR$14+0.1),1,0)</f>
        <v>0</v>
      </c>
      <c r="BS136" s="148">
        <f>IF(AND('BLOC PM'!$K126&gt;synthèse!BS$14,'BLOC PM'!$K126&lt;synthèse!BS$14+0.1),1,0)</f>
        <v>0</v>
      </c>
      <c r="BT136" s="148">
        <f>IF(AND('BLOC PM'!$K126&gt;synthèse!BT$14,'BLOC PM'!$K126&lt;synthèse!BT$14+0.1),1,0)</f>
        <v>0</v>
      </c>
      <c r="BU136" s="148">
        <f>IF(AND('BLOC PM'!$K126&gt;synthèse!BU$14,'BLOC PM'!$K126&lt;synthèse!BU$14+0.1),1,0)</f>
        <v>0</v>
      </c>
      <c r="BV136" s="148">
        <f>IF(AND('BLOC PM'!$K126&gt;synthèse!BV$14,'BLOC PM'!$K126&lt;synthèse!BV$14+0.1),1,0)</f>
        <v>0</v>
      </c>
      <c r="BW136" s="148">
        <f>IF(AND('BLOC PM'!$K126&gt;synthèse!BW$14,'BLOC PM'!$K126&lt;synthèse!BW$14+0.1),1,0)</f>
        <v>0</v>
      </c>
      <c r="BX136" s="148">
        <f>IF(AND('BLOC PM'!$K126&gt;synthèse!BX$14,'BLOC PM'!$K126&lt;synthèse!BX$14+0.1),1,0)</f>
        <v>0</v>
      </c>
      <c r="BY136" s="148">
        <f>IF(AND('BLOC PM'!$K126&gt;synthèse!BY$14,'BLOC PM'!$K126&lt;synthèse!BY$14+0.1),1,0)</f>
        <v>0</v>
      </c>
      <c r="BZ136" s="148">
        <f>IF(AND('BLOC PM'!$K126&gt;synthèse!BZ$14,'BLOC PM'!$K126&lt;synthèse!BZ$14+0.1),1,0)</f>
        <v>0</v>
      </c>
      <c r="CA136" s="148">
        <f>IF(AND('BLOC PM'!$K126&gt;synthèse!CA$14,'BLOC PM'!$K126&lt;synthèse!CA$14+0.1),1,0)</f>
        <v>0</v>
      </c>
      <c r="CB136" s="148">
        <f>IF(AND('BLOC PM'!$K126&gt;synthèse!CB$14,'BLOC PM'!$K126&lt;synthèse!CB$14+0.1),1,0)</f>
        <v>0</v>
      </c>
      <c r="CC136" s="148">
        <f>IF(AND('BLOC PM'!$K126&gt;synthèse!CC$14,'BLOC PM'!$K126&lt;synthèse!CC$14+0.1),1,0)</f>
        <v>0</v>
      </c>
      <c r="CD136" s="148">
        <f>IF(AND('BLOC PM'!$K126&gt;synthèse!CD$14,'BLOC PM'!$K126&lt;synthèse!CD$14+0.1),1,0)</f>
        <v>0</v>
      </c>
      <c r="CE136" s="148">
        <f>IF(AND('BLOC PM'!$K126&gt;synthèse!CE$14,'BLOC PM'!$K126&lt;synthèse!CE$14+0.1),1,0)</f>
        <v>0</v>
      </c>
      <c r="CF136" s="148">
        <f>IF(AND('BLOC PM'!$K126&gt;synthèse!CF$14,'BLOC PM'!$K126&lt;synthèse!CF$14+0.1),1,0)</f>
        <v>0</v>
      </c>
      <c r="CG136" s="148">
        <f>IF(AND('BLOC PM'!$K126&gt;synthèse!CG$14,'BLOC PM'!$K126&lt;synthèse!CG$14+0.1),1,0)</f>
        <v>0</v>
      </c>
      <c r="CH136" s="148">
        <f>IF(AND('BLOC PM'!$K126&gt;synthèse!CH$14,'BLOC PM'!$K126&lt;synthèse!CH$14+0.1),1,0)</f>
        <v>0</v>
      </c>
      <c r="CI136" s="148">
        <f>IF(AND('BLOC PM'!$K126&gt;synthèse!CI$14,'BLOC PM'!$K126&lt;synthèse!CI$14+0.1),1,0)</f>
        <v>0</v>
      </c>
      <c r="CJ136" s="148">
        <f>IF(AND('BLOC PM'!$K126&gt;synthèse!CJ$14,'BLOC PM'!$K126&lt;synthèse!CJ$14+0.1),1,0)</f>
        <v>0</v>
      </c>
      <c r="CK136" s="148">
        <f>IF(AND('BLOC PM'!$K126&gt;synthèse!CK$14,'BLOC PM'!$K126&lt;synthèse!CK$14+0.1),1,0)</f>
        <v>0</v>
      </c>
    </row>
    <row r="137" spans="1:89" x14ac:dyDescent="0.2">
      <c r="A137" s="7"/>
      <c r="M137" s="9" t="str">
        <f>IF('BLOC PM'!A127&lt;&gt;"",'BLOC PM'!A127,"")</f>
        <v/>
      </c>
      <c r="N137" s="9">
        <f>IF(AND('BLOC PM'!A127&lt;&gt;"",'BLOC PM'!N127&lt;&gt;"*Non mis en vente"),1,0)</f>
        <v>0</v>
      </c>
      <c r="O137" s="9">
        <f>IF(OR('BLOC PM'!E127="CR",'BLOC PM'!E127="CE"),1,0)</f>
        <v>0</v>
      </c>
      <c r="P137" s="9">
        <f>IF(AND('BLOC PM'!N127&lt;&gt;"*RETIRE",'BLOC PM'!N127&lt;&gt;"*PAS D'OFFRE",'BLOC PM'!N127&lt;&gt;""),1,0)</f>
        <v>0</v>
      </c>
      <c r="Q137" s="10">
        <f>'BLOC PM'!I127</f>
        <v>0</v>
      </c>
      <c r="R137" s="10">
        <f t="shared" si="187"/>
        <v>0</v>
      </c>
      <c r="S137" s="10">
        <f>'BLOC PM'!L127</f>
        <v>0</v>
      </c>
      <c r="T137" s="10">
        <f t="shared" si="188"/>
        <v>0</v>
      </c>
      <c r="U137" s="10">
        <f>'BLOC PM'!O127</f>
        <v>0</v>
      </c>
      <c r="V137" s="10">
        <f t="shared" si="189"/>
        <v>0</v>
      </c>
      <c r="W137" s="10">
        <f>'BLOC PM'!B127</f>
        <v>0</v>
      </c>
      <c r="Y137" s="2">
        <f>+'UP PM'!A128</f>
        <v>0</v>
      </c>
      <c r="Z137" s="2">
        <f>IF(AND('UP PM'!A128&lt;&gt;"",'UP PM'!N128&lt;&gt;"*Non mis en vente"),1,0)</f>
        <v>0</v>
      </c>
      <c r="AA137" s="2">
        <f>IF(AND('UP PM'!N128&lt;&gt;"*RETIRE",'UP PM'!N128&lt;&gt;"*PAS D'OFFRE",'UP PM'!N128&lt;&gt;""),1,0)</f>
        <v>0</v>
      </c>
      <c r="AB137" s="10" t="str">
        <f>+'UP PM'!G128</f>
        <v/>
      </c>
      <c r="AC137" s="2" t="e">
        <f t="shared" si="183"/>
        <v>#VALUE!</v>
      </c>
      <c r="AD137" s="2">
        <f>'UP PM'!B128</f>
        <v>0</v>
      </c>
      <c r="AF137" s="154"/>
      <c r="AG137" s="9" t="str">
        <f>IF('BLOC PM'!A127&lt;&gt;"",'BLOC PM'!A127,"")</f>
        <v/>
      </c>
      <c r="AH137" s="148">
        <f>IF(AND('BLOC PM'!$K127&gt;synthèse!AH$14,'BLOC PM'!$K127&lt;synthèse!AH$14+0.1),1,0)</f>
        <v>0</v>
      </c>
      <c r="AI137" s="148">
        <f>IF(AND('BLOC PM'!$K127&gt;synthèse!AI$14,'BLOC PM'!$K127&lt;synthèse!AI$14+0.1),1,0)</f>
        <v>0</v>
      </c>
      <c r="AJ137" s="148">
        <f>IF(AND('BLOC PM'!$K127&gt;synthèse!AJ$14,'BLOC PM'!$K127&lt;synthèse!AJ$14+0.1),1,0)</f>
        <v>0</v>
      </c>
      <c r="AK137" s="148">
        <f>IF(AND('BLOC PM'!$K127&gt;synthèse!AK$14,'BLOC PM'!$K127&lt;synthèse!AK$14+0.1),1,0)</f>
        <v>0</v>
      </c>
      <c r="AL137" s="148">
        <f>IF(AND('BLOC PM'!$K127&gt;synthèse!AL$14,'BLOC PM'!$K127&lt;synthèse!AL$14+0.1),1,0)</f>
        <v>0</v>
      </c>
      <c r="AM137" s="148">
        <f>IF(AND('BLOC PM'!$K127&gt;synthèse!AM$14,'BLOC PM'!$K127&lt;synthèse!AM$14+0.1),1,0)</f>
        <v>0</v>
      </c>
      <c r="AN137" s="148">
        <f>IF(AND('BLOC PM'!$K127&gt;synthèse!AN$14,'BLOC PM'!$K127&lt;synthèse!AN$14+0.1),1,0)</f>
        <v>0</v>
      </c>
      <c r="AO137" s="148">
        <f>IF(AND('BLOC PM'!$K127&gt;synthèse!AO$14,'BLOC PM'!$K127&lt;synthèse!AO$14+0.1),1,0)</f>
        <v>0</v>
      </c>
      <c r="AP137" s="148">
        <f>IF(AND('BLOC PM'!$K127&gt;synthèse!AP$14,'BLOC PM'!$K127&lt;synthèse!AP$14+0.1),1,0)</f>
        <v>0</v>
      </c>
      <c r="AQ137" s="148">
        <f>IF(AND('BLOC PM'!$K127&gt;synthèse!AQ$14,'BLOC PM'!$K127&lt;synthèse!AQ$14+0.1),1,0)</f>
        <v>0</v>
      </c>
      <c r="AR137" s="148">
        <f>IF(AND('BLOC PM'!$K127&gt;synthèse!AR$14,'BLOC PM'!$K127&lt;synthèse!AR$14+0.1),1,0)</f>
        <v>0</v>
      </c>
      <c r="AS137" s="148">
        <f>IF(AND('BLOC PM'!$K127&gt;synthèse!AS$14,'BLOC PM'!$K127&lt;synthèse!AS$14+0.1),1,0)</f>
        <v>0</v>
      </c>
      <c r="AT137" s="148">
        <f>IF(AND('BLOC PM'!$K127&gt;synthèse!AT$14,'BLOC PM'!$K127&lt;synthèse!AT$14+0.1),1,0)</f>
        <v>0</v>
      </c>
      <c r="AU137" s="148">
        <f>IF(AND('BLOC PM'!$K127&gt;synthèse!AU$14,'BLOC PM'!$K127&lt;synthèse!AU$14+0.1),1,0)</f>
        <v>0</v>
      </c>
      <c r="AV137" s="148">
        <f>IF(AND('BLOC PM'!$K127&gt;synthèse!AV$14,'BLOC PM'!$K127&lt;synthèse!AV$14+0.1),1,0)</f>
        <v>0</v>
      </c>
      <c r="AW137" s="148">
        <f>IF(AND('BLOC PM'!$K127&gt;synthèse!AW$14,'BLOC PM'!$K127&lt;synthèse!AW$14+0.1),1,0)</f>
        <v>0</v>
      </c>
      <c r="AX137" s="148">
        <f>IF(AND('BLOC PM'!$K127&gt;synthèse!AX$14,'BLOC PM'!$K127&lt;synthèse!AX$14+0.1),1,0)</f>
        <v>0</v>
      </c>
      <c r="AY137" s="148">
        <f>IF(AND('BLOC PM'!$K127&gt;synthèse!AY$14,'BLOC PM'!$K127&lt;synthèse!AY$14+0.1),1,0)</f>
        <v>0</v>
      </c>
      <c r="AZ137" s="148">
        <f>IF(AND('BLOC PM'!$K127&gt;synthèse!AZ$14,'BLOC PM'!$K127&lt;synthèse!AZ$14+0.1),1,0)</f>
        <v>0</v>
      </c>
      <c r="BA137" s="148">
        <f>IF(AND('BLOC PM'!$K127&gt;synthèse!BA$14,'BLOC PM'!$K127&lt;synthèse!BA$14+0.1),1,0)</f>
        <v>0</v>
      </c>
      <c r="BB137" s="148">
        <f>IF(AND('BLOC PM'!$K127&gt;synthèse!BB$14,'BLOC PM'!$K127&lt;synthèse!BB$14+0.1),1,0)</f>
        <v>0</v>
      </c>
      <c r="BC137" s="148">
        <f>IF(AND('BLOC PM'!$K127&gt;synthèse!BC$14,'BLOC PM'!$K127&lt;synthèse!BC$14+0.1),1,0)</f>
        <v>0</v>
      </c>
      <c r="BD137" s="148">
        <f>IF(AND('BLOC PM'!$K127&gt;synthèse!BD$14,'BLOC PM'!$K127&lt;synthèse!BD$14+0.1),1,0)</f>
        <v>0</v>
      </c>
      <c r="BE137" s="148">
        <f>IF(AND('BLOC PM'!$K127&gt;synthèse!BE$14,'BLOC PM'!$K127&lt;synthèse!BE$14+0.1),1,0)</f>
        <v>0</v>
      </c>
      <c r="BF137" s="148">
        <f>IF(AND('BLOC PM'!$K127&gt;synthèse!BF$14,'BLOC PM'!$K127&lt;synthèse!BF$14+0.1),1,0)</f>
        <v>0</v>
      </c>
      <c r="BG137" s="148">
        <f>IF(AND('BLOC PM'!$K127&gt;synthèse!BG$14,'BLOC PM'!$K127&lt;synthèse!BG$14+0.1),1,0)</f>
        <v>0</v>
      </c>
      <c r="BH137" s="148">
        <f>IF(AND('BLOC PM'!$K127&gt;synthèse!BH$14,'BLOC PM'!$K127&lt;synthèse!BH$14+0.1),1,0)</f>
        <v>0</v>
      </c>
      <c r="BI137" s="148">
        <f>IF(AND('BLOC PM'!$K127&gt;synthèse!BI$14,'BLOC PM'!$K127&lt;synthèse!BI$14+0.1),1,0)</f>
        <v>0</v>
      </c>
      <c r="BJ137" s="148">
        <f>IF(AND('BLOC PM'!$K127&gt;synthèse!BJ$14,'BLOC PM'!$K127&lt;synthèse!BJ$14+0.1),1,0)</f>
        <v>0</v>
      </c>
      <c r="BK137" s="148">
        <f>IF(AND('BLOC PM'!$K127&gt;synthèse!BK$14,'BLOC PM'!$K127&lt;synthèse!BK$14+0.1),1,0)</f>
        <v>0</v>
      </c>
      <c r="BL137" s="148">
        <f>IF(AND('BLOC PM'!$K127&gt;synthèse!BL$14,'BLOC PM'!$K127&lt;synthèse!BL$14+0.1),1,0)</f>
        <v>0</v>
      </c>
      <c r="BM137" s="148">
        <f>IF(AND('BLOC PM'!$K127&gt;synthèse!BM$14,'BLOC PM'!$K127&lt;synthèse!BM$14+0.1),1,0)</f>
        <v>0</v>
      </c>
      <c r="BN137" s="148">
        <f>IF(AND('BLOC PM'!$K127&gt;synthèse!BN$14,'BLOC PM'!$K127&lt;synthèse!BN$14+0.1),1,0)</f>
        <v>0</v>
      </c>
      <c r="BO137" s="148">
        <f>IF(AND('BLOC PM'!$K127&gt;synthèse!BO$14,'BLOC PM'!$K127&lt;synthèse!BO$14+0.1),1,0)</f>
        <v>0</v>
      </c>
      <c r="BP137" s="148">
        <f>IF(AND('BLOC PM'!$K127&gt;synthèse!BP$14,'BLOC PM'!$K127&lt;synthèse!BP$14+0.1),1,0)</f>
        <v>0</v>
      </c>
      <c r="BQ137" s="148">
        <f>IF(AND('BLOC PM'!$K127&gt;synthèse!BQ$14,'BLOC PM'!$K127&lt;synthèse!BQ$14+0.1),1,0)</f>
        <v>0</v>
      </c>
      <c r="BR137" s="148">
        <f>IF(AND('BLOC PM'!$K127&gt;synthèse!BR$14,'BLOC PM'!$K127&lt;synthèse!BR$14+0.1),1,0)</f>
        <v>0</v>
      </c>
      <c r="BS137" s="148">
        <f>IF(AND('BLOC PM'!$K127&gt;synthèse!BS$14,'BLOC PM'!$K127&lt;synthèse!BS$14+0.1),1,0)</f>
        <v>0</v>
      </c>
      <c r="BT137" s="148">
        <f>IF(AND('BLOC PM'!$K127&gt;synthèse!BT$14,'BLOC PM'!$K127&lt;synthèse!BT$14+0.1),1,0)</f>
        <v>0</v>
      </c>
      <c r="BU137" s="148">
        <f>IF(AND('BLOC PM'!$K127&gt;synthèse!BU$14,'BLOC PM'!$K127&lt;synthèse!BU$14+0.1),1,0)</f>
        <v>0</v>
      </c>
      <c r="BV137" s="148">
        <f>IF(AND('BLOC PM'!$K127&gt;synthèse!BV$14,'BLOC PM'!$K127&lt;synthèse!BV$14+0.1),1,0)</f>
        <v>0</v>
      </c>
      <c r="BW137" s="148">
        <f>IF(AND('BLOC PM'!$K127&gt;synthèse!BW$14,'BLOC PM'!$K127&lt;synthèse!BW$14+0.1),1,0)</f>
        <v>0</v>
      </c>
      <c r="BX137" s="148">
        <f>IF(AND('BLOC PM'!$K127&gt;synthèse!BX$14,'BLOC PM'!$K127&lt;synthèse!BX$14+0.1),1,0)</f>
        <v>0</v>
      </c>
      <c r="BY137" s="148">
        <f>IF(AND('BLOC PM'!$K127&gt;synthèse!BY$14,'BLOC PM'!$K127&lt;synthèse!BY$14+0.1),1,0)</f>
        <v>0</v>
      </c>
      <c r="BZ137" s="148">
        <f>IF(AND('BLOC PM'!$K127&gt;synthèse!BZ$14,'BLOC PM'!$K127&lt;synthèse!BZ$14+0.1),1,0)</f>
        <v>0</v>
      </c>
      <c r="CA137" s="148">
        <f>IF(AND('BLOC PM'!$K127&gt;synthèse!CA$14,'BLOC PM'!$K127&lt;synthèse!CA$14+0.1),1,0)</f>
        <v>0</v>
      </c>
      <c r="CB137" s="148">
        <f>IF(AND('BLOC PM'!$K127&gt;synthèse!CB$14,'BLOC PM'!$K127&lt;synthèse!CB$14+0.1),1,0)</f>
        <v>0</v>
      </c>
      <c r="CC137" s="148">
        <f>IF(AND('BLOC PM'!$K127&gt;synthèse!CC$14,'BLOC PM'!$K127&lt;synthèse!CC$14+0.1),1,0)</f>
        <v>0</v>
      </c>
      <c r="CD137" s="148">
        <f>IF(AND('BLOC PM'!$K127&gt;synthèse!CD$14,'BLOC PM'!$K127&lt;synthèse!CD$14+0.1),1,0)</f>
        <v>0</v>
      </c>
      <c r="CE137" s="148">
        <f>IF(AND('BLOC PM'!$K127&gt;synthèse!CE$14,'BLOC PM'!$K127&lt;synthèse!CE$14+0.1),1,0)</f>
        <v>0</v>
      </c>
      <c r="CF137" s="148">
        <f>IF(AND('BLOC PM'!$K127&gt;synthèse!CF$14,'BLOC PM'!$K127&lt;synthèse!CF$14+0.1),1,0)</f>
        <v>0</v>
      </c>
      <c r="CG137" s="148">
        <f>IF(AND('BLOC PM'!$K127&gt;synthèse!CG$14,'BLOC PM'!$K127&lt;synthèse!CG$14+0.1),1,0)</f>
        <v>0</v>
      </c>
      <c r="CH137" s="148">
        <f>IF(AND('BLOC PM'!$K127&gt;synthèse!CH$14,'BLOC PM'!$K127&lt;synthèse!CH$14+0.1),1,0)</f>
        <v>0</v>
      </c>
      <c r="CI137" s="148">
        <f>IF(AND('BLOC PM'!$K127&gt;synthèse!CI$14,'BLOC PM'!$K127&lt;synthèse!CI$14+0.1),1,0)</f>
        <v>0</v>
      </c>
      <c r="CJ137" s="148">
        <f>IF(AND('BLOC PM'!$K127&gt;synthèse!CJ$14,'BLOC PM'!$K127&lt;synthèse!CJ$14+0.1),1,0)</f>
        <v>0</v>
      </c>
      <c r="CK137" s="148">
        <f>IF(AND('BLOC PM'!$K127&gt;synthèse!CK$14,'BLOC PM'!$K127&lt;synthèse!CK$14+0.1),1,0)</f>
        <v>0</v>
      </c>
    </row>
    <row r="138" spans="1:89" x14ac:dyDescent="0.2">
      <c r="A138" s="7"/>
      <c r="M138" s="9" t="str">
        <f>IF('BLOC PM'!A128&lt;&gt;"",'BLOC PM'!A128,"")</f>
        <v/>
      </c>
      <c r="N138" s="9">
        <f>IF(AND('BLOC PM'!A128&lt;&gt;"",'BLOC PM'!N128&lt;&gt;"*Non mis en vente"),1,0)</f>
        <v>0</v>
      </c>
      <c r="O138" s="9">
        <f>IF(OR('BLOC PM'!E128="CR",'BLOC PM'!E128="CE"),1,0)</f>
        <v>0</v>
      </c>
      <c r="P138" s="9">
        <f>IF(AND('BLOC PM'!N128&lt;&gt;"*RETIRE",'BLOC PM'!N128&lt;&gt;"*PAS D'OFFRE",'BLOC PM'!N128&lt;&gt;""),1,0)</f>
        <v>0</v>
      </c>
      <c r="Q138" s="10">
        <f>'BLOC PM'!I128</f>
        <v>0</v>
      </c>
      <c r="R138" s="10">
        <f t="shared" si="187"/>
        <v>0</v>
      </c>
      <c r="S138" s="10">
        <f>'BLOC PM'!L128</f>
        <v>0</v>
      </c>
      <c r="T138" s="10">
        <f t="shared" si="188"/>
        <v>0</v>
      </c>
      <c r="U138" s="10">
        <f>'BLOC PM'!O128</f>
        <v>0</v>
      </c>
      <c r="V138" s="10">
        <f t="shared" si="189"/>
        <v>0</v>
      </c>
      <c r="W138" s="10">
        <f>'BLOC PM'!B128</f>
        <v>0</v>
      </c>
      <c r="Y138" s="2">
        <f>+'UP PM'!A129</f>
        <v>0</v>
      </c>
      <c r="Z138" s="2">
        <f>IF(AND('UP PM'!A129&lt;&gt;"",'UP PM'!N129&lt;&gt;"*Non mis en vente"),1,0)</f>
        <v>0</v>
      </c>
      <c r="AA138" s="2">
        <f>IF(AND('UP PM'!N129&lt;&gt;"*RETIRE",'UP PM'!N129&lt;&gt;"*PAS D'OFFRE",'UP PM'!N129&lt;&gt;""),1,0)</f>
        <v>0</v>
      </c>
      <c r="AB138" s="10" t="str">
        <f>+'UP PM'!G129</f>
        <v/>
      </c>
      <c r="AC138" s="2" t="e">
        <f t="shared" si="183"/>
        <v>#VALUE!</v>
      </c>
      <c r="AD138" s="2">
        <f>'UP PM'!B129</f>
        <v>0</v>
      </c>
      <c r="AF138" s="154"/>
      <c r="AG138" s="9" t="str">
        <f>IF('BLOC PM'!A128&lt;&gt;"",'BLOC PM'!A128,"")</f>
        <v/>
      </c>
      <c r="AH138" s="148">
        <f>IF(AND('BLOC PM'!$K128&gt;synthèse!AH$14,'BLOC PM'!$K128&lt;synthèse!AH$14+0.1),1,0)</f>
        <v>0</v>
      </c>
      <c r="AI138" s="148">
        <f>IF(AND('BLOC PM'!$K128&gt;synthèse!AI$14,'BLOC PM'!$K128&lt;synthèse!AI$14+0.1),1,0)</f>
        <v>0</v>
      </c>
      <c r="AJ138" s="148">
        <f>IF(AND('BLOC PM'!$K128&gt;synthèse!AJ$14,'BLOC PM'!$K128&lt;synthèse!AJ$14+0.1),1,0)</f>
        <v>0</v>
      </c>
      <c r="AK138" s="148">
        <f>IF(AND('BLOC PM'!$K128&gt;synthèse!AK$14,'BLOC PM'!$K128&lt;synthèse!AK$14+0.1),1,0)</f>
        <v>0</v>
      </c>
      <c r="AL138" s="148">
        <f>IF(AND('BLOC PM'!$K128&gt;synthèse!AL$14,'BLOC PM'!$K128&lt;synthèse!AL$14+0.1),1,0)</f>
        <v>0</v>
      </c>
      <c r="AM138" s="148">
        <f>IF(AND('BLOC PM'!$K128&gt;synthèse!AM$14,'BLOC PM'!$K128&lt;synthèse!AM$14+0.1),1,0)</f>
        <v>0</v>
      </c>
      <c r="AN138" s="148">
        <f>IF(AND('BLOC PM'!$K128&gt;synthèse!AN$14,'BLOC PM'!$K128&lt;synthèse!AN$14+0.1),1,0)</f>
        <v>0</v>
      </c>
      <c r="AO138" s="148">
        <f>IF(AND('BLOC PM'!$K128&gt;synthèse!AO$14,'BLOC PM'!$K128&lt;synthèse!AO$14+0.1),1,0)</f>
        <v>0</v>
      </c>
      <c r="AP138" s="148">
        <f>IF(AND('BLOC PM'!$K128&gt;synthèse!AP$14,'BLOC PM'!$K128&lt;synthèse!AP$14+0.1),1,0)</f>
        <v>0</v>
      </c>
      <c r="AQ138" s="148">
        <f>IF(AND('BLOC PM'!$K128&gt;synthèse!AQ$14,'BLOC PM'!$K128&lt;synthèse!AQ$14+0.1),1,0)</f>
        <v>0</v>
      </c>
      <c r="AR138" s="148">
        <f>IF(AND('BLOC PM'!$K128&gt;synthèse!AR$14,'BLOC PM'!$K128&lt;synthèse!AR$14+0.1),1,0)</f>
        <v>0</v>
      </c>
      <c r="AS138" s="148">
        <f>IF(AND('BLOC PM'!$K128&gt;synthèse!AS$14,'BLOC PM'!$K128&lt;synthèse!AS$14+0.1),1,0)</f>
        <v>0</v>
      </c>
      <c r="AT138" s="148">
        <f>IF(AND('BLOC PM'!$K128&gt;synthèse!AT$14,'BLOC PM'!$K128&lt;synthèse!AT$14+0.1),1,0)</f>
        <v>0</v>
      </c>
      <c r="AU138" s="148">
        <f>IF(AND('BLOC PM'!$K128&gt;synthèse!AU$14,'BLOC PM'!$K128&lt;synthèse!AU$14+0.1),1,0)</f>
        <v>0</v>
      </c>
      <c r="AV138" s="148">
        <f>IF(AND('BLOC PM'!$K128&gt;synthèse!AV$14,'BLOC PM'!$K128&lt;synthèse!AV$14+0.1),1,0)</f>
        <v>0</v>
      </c>
      <c r="AW138" s="148">
        <f>IF(AND('BLOC PM'!$K128&gt;synthèse!AW$14,'BLOC PM'!$K128&lt;synthèse!AW$14+0.1),1,0)</f>
        <v>0</v>
      </c>
      <c r="AX138" s="148">
        <f>IF(AND('BLOC PM'!$K128&gt;synthèse!AX$14,'BLOC PM'!$K128&lt;synthèse!AX$14+0.1),1,0)</f>
        <v>0</v>
      </c>
      <c r="AY138" s="148">
        <f>IF(AND('BLOC PM'!$K128&gt;synthèse!AY$14,'BLOC PM'!$K128&lt;synthèse!AY$14+0.1),1,0)</f>
        <v>0</v>
      </c>
      <c r="AZ138" s="148">
        <f>IF(AND('BLOC PM'!$K128&gt;synthèse!AZ$14,'BLOC PM'!$K128&lt;synthèse!AZ$14+0.1),1,0)</f>
        <v>0</v>
      </c>
      <c r="BA138" s="148">
        <f>IF(AND('BLOC PM'!$K128&gt;synthèse!BA$14,'BLOC PM'!$K128&lt;synthèse!BA$14+0.1),1,0)</f>
        <v>0</v>
      </c>
      <c r="BB138" s="148">
        <f>IF(AND('BLOC PM'!$K128&gt;synthèse!BB$14,'BLOC PM'!$K128&lt;synthèse!BB$14+0.1),1,0)</f>
        <v>0</v>
      </c>
      <c r="BC138" s="148">
        <f>IF(AND('BLOC PM'!$K128&gt;synthèse!BC$14,'BLOC PM'!$K128&lt;synthèse!BC$14+0.1),1,0)</f>
        <v>0</v>
      </c>
      <c r="BD138" s="148">
        <f>IF(AND('BLOC PM'!$K128&gt;synthèse!BD$14,'BLOC PM'!$K128&lt;synthèse!BD$14+0.1),1,0)</f>
        <v>0</v>
      </c>
      <c r="BE138" s="148">
        <f>IF(AND('BLOC PM'!$K128&gt;synthèse!BE$14,'BLOC PM'!$K128&lt;synthèse!BE$14+0.1),1,0)</f>
        <v>0</v>
      </c>
      <c r="BF138" s="148">
        <f>IF(AND('BLOC PM'!$K128&gt;synthèse!BF$14,'BLOC PM'!$K128&lt;synthèse!BF$14+0.1),1,0)</f>
        <v>0</v>
      </c>
      <c r="BG138" s="148">
        <f>IF(AND('BLOC PM'!$K128&gt;synthèse!BG$14,'BLOC PM'!$K128&lt;synthèse!BG$14+0.1),1,0)</f>
        <v>0</v>
      </c>
      <c r="BH138" s="148">
        <f>IF(AND('BLOC PM'!$K128&gt;synthèse!BH$14,'BLOC PM'!$K128&lt;synthèse!BH$14+0.1),1,0)</f>
        <v>0</v>
      </c>
      <c r="BI138" s="148">
        <f>IF(AND('BLOC PM'!$K128&gt;synthèse!BI$14,'BLOC PM'!$K128&lt;synthèse!BI$14+0.1),1,0)</f>
        <v>0</v>
      </c>
      <c r="BJ138" s="148">
        <f>IF(AND('BLOC PM'!$K128&gt;synthèse!BJ$14,'BLOC PM'!$K128&lt;synthèse!BJ$14+0.1),1,0)</f>
        <v>0</v>
      </c>
      <c r="BK138" s="148">
        <f>IF(AND('BLOC PM'!$K128&gt;synthèse!BK$14,'BLOC PM'!$K128&lt;synthèse!BK$14+0.1),1,0)</f>
        <v>0</v>
      </c>
      <c r="BL138" s="148">
        <f>IF(AND('BLOC PM'!$K128&gt;synthèse!BL$14,'BLOC PM'!$K128&lt;synthèse!BL$14+0.1),1,0)</f>
        <v>0</v>
      </c>
      <c r="BM138" s="148">
        <f>IF(AND('BLOC PM'!$K128&gt;synthèse!BM$14,'BLOC PM'!$K128&lt;synthèse!BM$14+0.1),1,0)</f>
        <v>0</v>
      </c>
      <c r="BN138" s="148">
        <f>IF(AND('BLOC PM'!$K128&gt;synthèse!BN$14,'BLOC PM'!$K128&lt;synthèse!BN$14+0.1),1,0)</f>
        <v>0</v>
      </c>
      <c r="BO138" s="148">
        <f>IF(AND('BLOC PM'!$K128&gt;synthèse!BO$14,'BLOC PM'!$K128&lt;synthèse!BO$14+0.1),1,0)</f>
        <v>0</v>
      </c>
      <c r="BP138" s="148">
        <f>IF(AND('BLOC PM'!$K128&gt;synthèse!BP$14,'BLOC PM'!$K128&lt;synthèse!BP$14+0.1),1,0)</f>
        <v>0</v>
      </c>
      <c r="BQ138" s="148">
        <f>IF(AND('BLOC PM'!$K128&gt;synthèse!BQ$14,'BLOC PM'!$K128&lt;synthèse!BQ$14+0.1),1,0)</f>
        <v>0</v>
      </c>
      <c r="BR138" s="148">
        <f>IF(AND('BLOC PM'!$K128&gt;synthèse!BR$14,'BLOC PM'!$K128&lt;synthèse!BR$14+0.1),1,0)</f>
        <v>0</v>
      </c>
      <c r="BS138" s="148">
        <f>IF(AND('BLOC PM'!$K128&gt;synthèse!BS$14,'BLOC PM'!$K128&lt;synthèse!BS$14+0.1),1,0)</f>
        <v>0</v>
      </c>
      <c r="BT138" s="148">
        <f>IF(AND('BLOC PM'!$K128&gt;synthèse!BT$14,'BLOC PM'!$K128&lt;synthèse!BT$14+0.1),1,0)</f>
        <v>0</v>
      </c>
      <c r="BU138" s="148">
        <f>IF(AND('BLOC PM'!$K128&gt;synthèse!BU$14,'BLOC PM'!$K128&lt;synthèse!BU$14+0.1),1,0)</f>
        <v>0</v>
      </c>
      <c r="BV138" s="148">
        <f>IF(AND('BLOC PM'!$K128&gt;synthèse!BV$14,'BLOC PM'!$K128&lt;synthèse!BV$14+0.1),1,0)</f>
        <v>0</v>
      </c>
      <c r="BW138" s="148">
        <f>IF(AND('BLOC PM'!$K128&gt;synthèse!BW$14,'BLOC PM'!$K128&lt;synthèse!BW$14+0.1),1,0)</f>
        <v>0</v>
      </c>
      <c r="BX138" s="148">
        <f>IF(AND('BLOC PM'!$K128&gt;synthèse!BX$14,'BLOC PM'!$K128&lt;synthèse!BX$14+0.1),1,0)</f>
        <v>0</v>
      </c>
      <c r="BY138" s="148">
        <f>IF(AND('BLOC PM'!$K128&gt;synthèse!BY$14,'BLOC PM'!$K128&lt;synthèse!BY$14+0.1),1,0)</f>
        <v>0</v>
      </c>
      <c r="BZ138" s="148">
        <f>IF(AND('BLOC PM'!$K128&gt;synthèse!BZ$14,'BLOC PM'!$K128&lt;synthèse!BZ$14+0.1),1,0)</f>
        <v>0</v>
      </c>
      <c r="CA138" s="148">
        <f>IF(AND('BLOC PM'!$K128&gt;synthèse!CA$14,'BLOC PM'!$K128&lt;synthèse!CA$14+0.1),1,0)</f>
        <v>0</v>
      </c>
      <c r="CB138" s="148">
        <f>IF(AND('BLOC PM'!$K128&gt;synthèse!CB$14,'BLOC PM'!$K128&lt;synthèse!CB$14+0.1),1,0)</f>
        <v>0</v>
      </c>
      <c r="CC138" s="148">
        <f>IF(AND('BLOC PM'!$K128&gt;synthèse!CC$14,'BLOC PM'!$K128&lt;synthèse!CC$14+0.1),1,0)</f>
        <v>0</v>
      </c>
      <c r="CD138" s="148">
        <f>IF(AND('BLOC PM'!$K128&gt;synthèse!CD$14,'BLOC PM'!$K128&lt;synthèse!CD$14+0.1),1,0)</f>
        <v>0</v>
      </c>
      <c r="CE138" s="148">
        <f>IF(AND('BLOC PM'!$K128&gt;synthèse!CE$14,'BLOC PM'!$K128&lt;synthèse!CE$14+0.1),1,0)</f>
        <v>0</v>
      </c>
      <c r="CF138" s="148">
        <f>IF(AND('BLOC PM'!$K128&gt;synthèse!CF$14,'BLOC PM'!$K128&lt;synthèse!CF$14+0.1),1,0)</f>
        <v>0</v>
      </c>
      <c r="CG138" s="148">
        <f>IF(AND('BLOC PM'!$K128&gt;synthèse!CG$14,'BLOC PM'!$K128&lt;synthèse!CG$14+0.1),1,0)</f>
        <v>0</v>
      </c>
      <c r="CH138" s="148">
        <f>IF(AND('BLOC PM'!$K128&gt;synthèse!CH$14,'BLOC PM'!$K128&lt;synthèse!CH$14+0.1),1,0)</f>
        <v>0</v>
      </c>
      <c r="CI138" s="148">
        <f>IF(AND('BLOC PM'!$K128&gt;synthèse!CI$14,'BLOC PM'!$K128&lt;synthèse!CI$14+0.1),1,0)</f>
        <v>0</v>
      </c>
      <c r="CJ138" s="148">
        <f>IF(AND('BLOC PM'!$K128&gt;synthèse!CJ$14,'BLOC PM'!$K128&lt;synthèse!CJ$14+0.1),1,0)</f>
        <v>0</v>
      </c>
      <c r="CK138" s="148">
        <f>IF(AND('BLOC PM'!$K128&gt;synthèse!CK$14,'BLOC PM'!$K128&lt;synthèse!CK$14+0.1),1,0)</f>
        <v>0</v>
      </c>
    </row>
    <row r="139" spans="1:89" x14ac:dyDescent="0.2">
      <c r="A139" s="7"/>
      <c r="M139" s="9" t="str">
        <f>IF('BLOC PM'!A129&lt;&gt;"",'BLOC PM'!A129,"")</f>
        <v/>
      </c>
      <c r="N139" s="9">
        <f>IF(AND('BLOC PM'!A129&lt;&gt;"",'BLOC PM'!N129&lt;&gt;"*Non mis en vente"),1,0)</f>
        <v>0</v>
      </c>
      <c r="O139" s="9">
        <f>IF(OR('BLOC PM'!E129="CR",'BLOC PM'!E129="CE"),1,0)</f>
        <v>0</v>
      </c>
      <c r="P139" s="9">
        <f>IF(AND('BLOC PM'!N129&lt;&gt;"*RETIRE",'BLOC PM'!N129&lt;&gt;"*PAS D'OFFRE",'BLOC PM'!N129&lt;&gt;""),1,0)</f>
        <v>0</v>
      </c>
      <c r="Q139" s="10">
        <f>'BLOC PM'!I129</f>
        <v>0</v>
      </c>
      <c r="R139" s="10">
        <f t="shared" si="187"/>
        <v>0</v>
      </c>
      <c r="S139" s="10">
        <f>'BLOC PM'!L129</f>
        <v>0</v>
      </c>
      <c r="T139" s="10">
        <f t="shared" si="188"/>
        <v>0</v>
      </c>
      <c r="U139" s="10">
        <f>'BLOC PM'!O129</f>
        <v>0</v>
      </c>
      <c r="V139" s="10">
        <f t="shared" si="189"/>
        <v>0</v>
      </c>
      <c r="W139" s="10">
        <f>'BLOC PM'!B129</f>
        <v>0</v>
      </c>
      <c r="Y139" s="2">
        <f>+'UP PM'!A130</f>
        <v>0</v>
      </c>
      <c r="Z139" s="2">
        <f>IF(AND('UP PM'!A130&lt;&gt;"",'UP PM'!N130&lt;&gt;"*Non mis en vente"),1,0)</f>
        <v>0</v>
      </c>
      <c r="AA139" s="2">
        <f>IF(AND('UP PM'!N130&lt;&gt;"*RETIRE",'UP PM'!N130&lt;&gt;"*PAS D'OFFRE",'UP PM'!N130&lt;&gt;""),1,0)</f>
        <v>0</v>
      </c>
      <c r="AB139" s="10" t="str">
        <f>+'UP PM'!G130</f>
        <v/>
      </c>
      <c r="AC139" s="2" t="e">
        <f t="shared" si="183"/>
        <v>#VALUE!</v>
      </c>
      <c r="AD139" s="2">
        <f>'UP PM'!B130</f>
        <v>0</v>
      </c>
      <c r="AF139" s="154"/>
      <c r="AG139" s="9" t="str">
        <f>IF('BLOC PM'!A129&lt;&gt;"",'BLOC PM'!A129,"")</f>
        <v/>
      </c>
      <c r="AH139" s="148">
        <f>IF(AND('BLOC PM'!$K129&gt;synthèse!AH$14,'BLOC PM'!$K129&lt;synthèse!AH$14+0.1),1,0)</f>
        <v>0</v>
      </c>
      <c r="AI139" s="148">
        <f>IF(AND('BLOC PM'!$K129&gt;synthèse!AI$14,'BLOC PM'!$K129&lt;synthèse!AI$14+0.1),1,0)</f>
        <v>0</v>
      </c>
      <c r="AJ139" s="148">
        <f>IF(AND('BLOC PM'!$K129&gt;synthèse!AJ$14,'BLOC PM'!$K129&lt;synthèse!AJ$14+0.1),1,0)</f>
        <v>0</v>
      </c>
      <c r="AK139" s="148">
        <f>IF(AND('BLOC PM'!$K129&gt;synthèse!AK$14,'BLOC PM'!$K129&lt;synthèse!AK$14+0.1),1,0)</f>
        <v>0</v>
      </c>
      <c r="AL139" s="148">
        <f>IF(AND('BLOC PM'!$K129&gt;synthèse!AL$14,'BLOC PM'!$K129&lt;synthèse!AL$14+0.1),1,0)</f>
        <v>0</v>
      </c>
      <c r="AM139" s="148">
        <f>IF(AND('BLOC PM'!$K129&gt;synthèse!AM$14,'BLOC PM'!$K129&lt;synthèse!AM$14+0.1),1,0)</f>
        <v>0</v>
      </c>
      <c r="AN139" s="148">
        <f>IF(AND('BLOC PM'!$K129&gt;synthèse!AN$14,'BLOC PM'!$K129&lt;synthèse!AN$14+0.1),1,0)</f>
        <v>0</v>
      </c>
      <c r="AO139" s="148">
        <f>IF(AND('BLOC PM'!$K129&gt;synthèse!AO$14,'BLOC PM'!$K129&lt;synthèse!AO$14+0.1),1,0)</f>
        <v>0</v>
      </c>
      <c r="AP139" s="148">
        <f>IF(AND('BLOC PM'!$K129&gt;synthèse!AP$14,'BLOC PM'!$K129&lt;synthèse!AP$14+0.1),1,0)</f>
        <v>0</v>
      </c>
      <c r="AQ139" s="148">
        <f>IF(AND('BLOC PM'!$K129&gt;synthèse!AQ$14,'BLOC PM'!$K129&lt;synthèse!AQ$14+0.1),1,0)</f>
        <v>0</v>
      </c>
      <c r="AR139" s="148">
        <f>IF(AND('BLOC PM'!$K129&gt;synthèse!AR$14,'BLOC PM'!$K129&lt;synthèse!AR$14+0.1),1,0)</f>
        <v>0</v>
      </c>
      <c r="AS139" s="148">
        <f>IF(AND('BLOC PM'!$K129&gt;synthèse!AS$14,'BLOC PM'!$K129&lt;synthèse!AS$14+0.1),1,0)</f>
        <v>0</v>
      </c>
      <c r="AT139" s="148">
        <f>IF(AND('BLOC PM'!$K129&gt;synthèse!AT$14,'BLOC PM'!$K129&lt;synthèse!AT$14+0.1),1,0)</f>
        <v>0</v>
      </c>
      <c r="AU139" s="148">
        <f>IF(AND('BLOC PM'!$K129&gt;synthèse!AU$14,'BLOC PM'!$K129&lt;synthèse!AU$14+0.1),1,0)</f>
        <v>0</v>
      </c>
      <c r="AV139" s="148">
        <f>IF(AND('BLOC PM'!$K129&gt;synthèse!AV$14,'BLOC PM'!$K129&lt;synthèse!AV$14+0.1),1,0)</f>
        <v>0</v>
      </c>
      <c r="AW139" s="148">
        <f>IF(AND('BLOC PM'!$K129&gt;synthèse!AW$14,'BLOC PM'!$K129&lt;synthèse!AW$14+0.1),1,0)</f>
        <v>0</v>
      </c>
      <c r="AX139" s="148">
        <f>IF(AND('BLOC PM'!$K129&gt;synthèse!AX$14,'BLOC PM'!$K129&lt;synthèse!AX$14+0.1),1,0)</f>
        <v>0</v>
      </c>
      <c r="AY139" s="148">
        <f>IF(AND('BLOC PM'!$K129&gt;synthèse!AY$14,'BLOC PM'!$K129&lt;synthèse!AY$14+0.1),1,0)</f>
        <v>0</v>
      </c>
      <c r="AZ139" s="148">
        <f>IF(AND('BLOC PM'!$K129&gt;synthèse!AZ$14,'BLOC PM'!$K129&lt;synthèse!AZ$14+0.1),1,0)</f>
        <v>0</v>
      </c>
      <c r="BA139" s="148">
        <f>IF(AND('BLOC PM'!$K129&gt;synthèse!BA$14,'BLOC PM'!$K129&lt;synthèse!BA$14+0.1),1,0)</f>
        <v>0</v>
      </c>
      <c r="BB139" s="148">
        <f>IF(AND('BLOC PM'!$K129&gt;synthèse!BB$14,'BLOC PM'!$K129&lt;synthèse!BB$14+0.1),1,0)</f>
        <v>0</v>
      </c>
      <c r="BC139" s="148">
        <f>IF(AND('BLOC PM'!$K129&gt;synthèse!BC$14,'BLOC PM'!$K129&lt;synthèse!BC$14+0.1),1,0)</f>
        <v>0</v>
      </c>
      <c r="BD139" s="148">
        <f>IF(AND('BLOC PM'!$K129&gt;synthèse!BD$14,'BLOC PM'!$K129&lt;synthèse!BD$14+0.1),1,0)</f>
        <v>0</v>
      </c>
      <c r="BE139" s="148">
        <f>IF(AND('BLOC PM'!$K129&gt;synthèse!BE$14,'BLOC PM'!$K129&lt;synthèse!BE$14+0.1),1,0)</f>
        <v>0</v>
      </c>
      <c r="BF139" s="148">
        <f>IF(AND('BLOC PM'!$K129&gt;synthèse!BF$14,'BLOC PM'!$K129&lt;synthèse!BF$14+0.1),1,0)</f>
        <v>0</v>
      </c>
      <c r="BG139" s="148">
        <f>IF(AND('BLOC PM'!$K129&gt;synthèse!BG$14,'BLOC PM'!$K129&lt;synthèse!BG$14+0.1),1,0)</f>
        <v>0</v>
      </c>
      <c r="BH139" s="148">
        <f>IF(AND('BLOC PM'!$K129&gt;synthèse!BH$14,'BLOC PM'!$K129&lt;synthèse!BH$14+0.1),1,0)</f>
        <v>0</v>
      </c>
      <c r="BI139" s="148">
        <f>IF(AND('BLOC PM'!$K129&gt;synthèse!BI$14,'BLOC PM'!$K129&lt;synthèse!BI$14+0.1),1,0)</f>
        <v>0</v>
      </c>
      <c r="BJ139" s="148">
        <f>IF(AND('BLOC PM'!$K129&gt;synthèse!BJ$14,'BLOC PM'!$K129&lt;synthèse!BJ$14+0.1),1,0)</f>
        <v>0</v>
      </c>
      <c r="BK139" s="148">
        <f>IF(AND('BLOC PM'!$K129&gt;synthèse!BK$14,'BLOC PM'!$K129&lt;synthèse!BK$14+0.1),1,0)</f>
        <v>0</v>
      </c>
      <c r="BL139" s="148">
        <f>IF(AND('BLOC PM'!$K129&gt;synthèse!BL$14,'BLOC PM'!$K129&lt;synthèse!BL$14+0.1),1,0)</f>
        <v>0</v>
      </c>
      <c r="BM139" s="148">
        <f>IF(AND('BLOC PM'!$K129&gt;synthèse!BM$14,'BLOC PM'!$K129&lt;synthèse!BM$14+0.1),1,0)</f>
        <v>0</v>
      </c>
      <c r="BN139" s="148">
        <f>IF(AND('BLOC PM'!$K129&gt;synthèse!BN$14,'BLOC PM'!$K129&lt;synthèse!BN$14+0.1),1,0)</f>
        <v>0</v>
      </c>
      <c r="BO139" s="148">
        <f>IF(AND('BLOC PM'!$K129&gt;synthèse!BO$14,'BLOC PM'!$K129&lt;synthèse!BO$14+0.1),1,0)</f>
        <v>0</v>
      </c>
      <c r="BP139" s="148">
        <f>IF(AND('BLOC PM'!$K129&gt;synthèse!BP$14,'BLOC PM'!$K129&lt;synthèse!BP$14+0.1),1,0)</f>
        <v>0</v>
      </c>
      <c r="BQ139" s="148">
        <f>IF(AND('BLOC PM'!$K129&gt;synthèse!BQ$14,'BLOC PM'!$K129&lt;synthèse!BQ$14+0.1),1,0)</f>
        <v>0</v>
      </c>
      <c r="BR139" s="148">
        <f>IF(AND('BLOC PM'!$K129&gt;synthèse!BR$14,'BLOC PM'!$K129&lt;synthèse!BR$14+0.1),1,0)</f>
        <v>0</v>
      </c>
      <c r="BS139" s="148">
        <f>IF(AND('BLOC PM'!$K129&gt;synthèse!BS$14,'BLOC PM'!$K129&lt;synthèse!BS$14+0.1),1,0)</f>
        <v>0</v>
      </c>
      <c r="BT139" s="148">
        <f>IF(AND('BLOC PM'!$K129&gt;synthèse!BT$14,'BLOC PM'!$K129&lt;synthèse!BT$14+0.1),1,0)</f>
        <v>0</v>
      </c>
      <c r="BU139" s="148">
        <f>IF(AND('BLOC PM'!$K129&gt;synthèse!BU$14,'BLOC PM'!$K129&lt;synthèse!BU$14+0.1),1,0)</f>
        <v>0</v>
      </c>
      <c r="BV139" s="148">
        <f>IF(AND('BLOC PM'!$K129&gt;synthèse!BV$14,'BLOC PM'!$K129&lt;synthèse!BV$14+0.1),1,0)</f>
        <v>0</v>
      </c>
      <c r="BW139" s="148">
        <f>IF(AND('BLOC PM'!$K129&gt;synthèse!BW$14,'BLOC PM'!$K129&lt;synthèse!BW$14+0.1),1,0)</f>
        <v>0</v>
      </c>
      <c r="BX139" s="148">
        <f>IF(AND('BLOC PM'!$K129&gt;synthèse!BX$14,'BLOC PM'!$K129&lt;synthèse!BX$14+0.1),1,0)</f>
        <v>0</v>
      </c>
      <c r="BY139" s="148">
        <f>IF(AND('BLOC PM'!$K129&gt;synthèse!BY$14,'BLOC PM'!$K129&lt;synthèse!BY$14+0.1),1,0)</f>
        <v>0</v>
      </c>
      <c r="BZ139" s="148">
        <f>IF(AND('BLOC PM'!$K129&gt;synthèse!BZ$14,'BLOC PM'!$K129&lt;synthèse!BZ$14+0.1),1,0)</f>
        <v>0</v>
      </c>
      <c r="CA139" s="148">
        <f>IF(AND('BLOC PM'!$K129&gt;synthèse!CA$14,'BLOC PM'!$K129&lt;synthèse!CA$14+0.1),1,0)</f>
        <v>0</v>
      </c>
      <c r="CB139" s="148">
        <f>IF(AND('BLOC PM'!$K129&gt;synthèse!CB$14,'BLOC PM'!$K129&lt;synthèse!CB$14+0.1),1,0)</f>
        <v>0</v>
      </c>
      <c r="CC139" s="148">
        <f>IF(AND('BLOC PM'!$K129&gt;synthèse!CC$14,'BLOC PM'!$K129&lt;synthèse!CC$14+0.1),1,0)</f>
        <v>0</v>
      </c>
      <c r="CD139" s="148">
        <f>IF(AND('BLOC PM'!$K129&gt;synthèse!CD$14,'BLOC PM'!$K129&lt;synthèse!CD$14+0.1),1,0)</f>
        <v>0</v>
      </c>
      <c r="CE139" s="148">
        <f>IF(AND('BLOC PM'!$K129&gt;synthèse!CE$14,'BLOC PM'!$K129&lt;synthèse!CE$14+0.1),1,0)</f>
        <v>0</v>
      </c>
      <c r="CF139" s="148">
        <f>IF(AND('BLOC PM'!$K129&gt;synthèse!CF$14,'BLOC PM'!$K129&lt;synthèse!CF$14+0.1),1,0)</f>
        <v>0</v>
      </c>
      <c r="CG139" s="148">
        <f>IF(AND('BLOC PM'!$K129&gt;synthèse!CG$14,'BLOC PM'!$K129&lt;synthèse!CG$14+0.1),1,0)</f>
        <v>0</v>
      </c>
      <c r="CH139" s="148">
        <f>IF(AND('BLOC PM'!$K129&gt;synthèse!CH$14,'BLOC PM'!$K129&lt;synthèse!CH$14+0.1),1,0)</f>
        <v>0</v>
      </c>
      <c r="CI139" s="148">
        <f>IF(AND('BLOC PM'!$K129&gt;synthèse!CI$14,'BLOC PM'!$K129&lt;synthèse!CI$14+0.1),1,0)</f>
        <v>0</v>
      </c>
      <c r="CJ139" s="148">
        <f>IF(AND('BLOC PM'!$K129&gt;synthèse!CJ$14,'BLOC PM'!$K129&lt;synthèse!CJ$14+0.1),1,0)</f>
        <v>0</v>
      </c>
      <c r="CK139" s="148">
        <f>IF(AND('BLOC PM'!$K129&gt;synthèse!CK$14,'BLOC PM'!$K129&lt;synthèse!CK$14+0.1),1,0)</f>
        <v>0</v>
      </c>
    </row>
    <row r="140" spans="1:89" x14ac:dyDescent="0.2">
      <c r="A140" s="7"/>
      <c r="M140" s="9" t="str">
        <f>IF('BLOC PM'!A130&lt;&gt;"",'BLOC PM'!A130,"")</f>
        <v/>
      </c>
      <c r="N140" s="9">
        <f>IF(AND('BLOC PM'!A130&lt;&gt;"",'BLOC PM'!N130&lt;&gt;"*Non mis en vente"),1,0)</f>
        <v>0</v>
      </c>
      <c r="O140" s="9">
        <f>IF(OR('BLOC PM'!E130="CR",'BLOC PM'!E130="CE"),1,0)</f>
        <v>0</v>
      </c>
      <c r="P140" s="9">
        <f>IF(AND('BLOC PM'!N130&lt;&gt;"*RETIRE",'BLOC PM'!N130&lt;&gt;"*PAS D'OFFRE",'BLOC PM'!N130&lt;&gt;""),1,0)</f>
        <v>0</v>
      </c>
      <c r="Q140" s="10">
        <f>'BLOC PM'!I130</f>
        <v>0</v>
      </c>
      <c r="R140" s="10">
        <f t="shared" si="187"/>
        <v>0</v>
      </c>
      <c r="S140" s="10">
        <f>'BLOC PM'!L130</f>
        <v>0</v>
      </c>
      <c r="T140" s="10">
        <f t="shared" si="188"/>
        <v>0</v>
      </c>
      <c r="U140" s="10">
        <f>'BLOC PM'!O130</f>
        <v>0</v>
      </c>
      <c r="V140" s="10">
        <f t="shared" si="189"/>
        <v>0</v>
      </c>
      <c r="W140" s="10">
        <f>'BLOC PM'!B130</f>
        <v>0</v>
      </c>
      <c r="Y140" s="2">
        <f>+'UP PM'!A131</f>
        <v>0</v>
      </c>
      <c r="Z140" s="2">
        <f>IF(AND('UP PM'!A131&lt;&gt;"",'UP PM'!N131&lt;&gt;"*Non mis en vente"),1,0)</f>
        <v>0</v>
      </c>
      <c r="AA140" s="2">
        <f>IF(AND('UP PM'!N131&lt;&gt;"*RETIRE",'UP PM'!N131&lt;&gt;"*PAS D'OFFRE",'UP PM'!N131&lt;&gt;""),1,0)</f>
        <v>0</v>
      </c>
      <c r="AB140" s="10" t="str">
        <f>+'UP PM'!G131</f>
        <v/>
      </c>
      <c r="AC140" s="2" t="e">
        <f t="shared" si="183"/>
        <v>#VALUE!</v>
      </c>
      <c r="AD140" s="2">
        <f>'UP PM'!B131</f>
        <v>0</v>
      </c>
      <c r="AF140" s="154"/>
      <c r="AG140" s="9" t="str">
        <f>IF('BLOC PM'!A130&lt;&gt;"",'BLOC PM'!A130,"")</f>
        <v/>
      </c>
      <c r="AH140" s="148">
        <f>IF(AND('BLOC PM'!$K130&gt;synthèse!AH$14,'BLOC PM'!$K130&lt;synthèse!AH$14+0.1),1,0)</f>
        <v>0</v>
      </c>
      <c r="AI140" s="148">
        <f>IF(AND('BLOC PM'!$K130&gt;synthèse!AI$14,'BLOC PM'!$K130&lt;synthèse!AI$14+0.1),1,0)</f>
        <v>0</v>
      </c>
      <c r="AJ140" s="148">
        <f>IF(AND('BLOC PM'!$K130&gt;synthèse!AJ$14,'BLOC PM'!$K130&lt;synthèse!AJ$14+0.1),1,0)</f>
        <v>0</v>
      </c>
      <c r="AK140" s="148">
        <f>IF(AND('BLOC PM'!$K130&gt;synthèse!AK$14,'BLOC PM'!$K130&lt;synthèse!AK$14+0.1),1,0)</f>
        <v>0</v>
      </c>
      <c r="AL140" s="148">
        <f>IF(AND('BLOC PM'!$K130&gt;synthèse!AL$14,'BLOC PM'!$K130&lt;synthèse!AL$14+0.1),1,0)</f>
        <v>0</v>
      </c>
      <c r="AM140" s="148">
        <f>IF(AND('BLOC PM'!$K130&gt;synthèse!AM$14,'BLOC PM'!$K130&lt;synthèse!AM$14+0.1),1,0)</f>
        <v>0</v>
      </c>
      <c r="AN140" s="148">
        <f>IF(AND('BLOC PM'!$K130&gt;synthèse!AN$14,'BLOC PM'!$K130&lt;synthèse!AN$14+0.1),1,0)</f>
        <v>0</v>
      </c>
      <c r="AO140" s="148">
        <f>IF(AND('BLOC PM'!$K130&gt;synthèse!AO$14,'BLOC PM'!$K130&lt;synthèse!AO$14+0.1),1,0)</f>
        <v>0</v>
      </c>
      <c r="AP140" s="148">
        <f>IF(AND('BLOC PM'!$K130&gt;synthèse!AP$14,'BLOC PM'!$K130&lt;synthèse!AP$14+0.1),1,0)</f>
        <v>0</v>
      </c>
      <c r="AQ140" s="148">
        <f>IF(AND('BLOC PM'!$K130&gt;synthèse!AQ$14,'BLOC PM'!$K130&lt;synthèse!AQ$14+0.1),1,0)</f>
        <v>0</v>
      </c>
      <c r="AR140" s="148">
        <f>IF(AND('BLOC PM'!$K130&gt;synthèse!AR$14,'BLOC PM'!$K130&lt;synthèse!AR$14+0.1),1,0)</f>
        <v>0</v>
      </c>
      <c r="AS140" s="148">
        <f>IF(AND('BLOC PM'!$K130&gt;synthèse!AS$14,'BLOC PM'!$K130&lt;synthèse!AS$14+0.1),1,0)</f>
        <v>0</v>
      </c>
      <c r="AT140" s="148">
        <f>IF(AND('BLOC PM'!$K130&gt;synthèse!AT$14,'BLOC PM'!$K130&lt;synthèse!AT$14+0.1),1,0)</f>
        <v>0</v>
      </c>
      <c r="AU140" s="148">
        <f>IF(AND('BLOC PM'!$K130&gt;synthèse!AU$14,'BLOC PM'!$K130&lt;synthèse!AU$14+0.1),1,0)</f>
        <v>0</v>
      </c>
      <c r="AV140" s="148">
        <f>IF(AND('BLOC PM'!$K130&gt;synthèse!AV$14,'BLOC PM'!$K130&lt;synthèse!AV$14+0.1),1,0)</f>
        <v>0</v>
      </c>
      <c r="AW140" s="148">
        <f>IF(AND('BLOC PM'!$K130&gt;synthèse!AW$14,'BLOC PM'!$K130&lt;synthèse!AW$14+0.1),1,0)</f>
        <v>0</v>
      </c>
      <c r="AX140" s="148">
        <f>IF(AND('BLOC PM'!$K130&gt;synthèse!AX$14,'BLOC PM'!$K130&lt;synthèse!AX$14+0.1),1,0)</f>
        <v>0</v>
      </c>
      <c r="AY140" s="148">
        <f>IF(AND('BLOC PM'!$K130&gt;synthèse!AY$14,'BLOC PM'!$K130&lt;synthèse!AY$14+0.1),1,0)</f>
        <v>0</v>
      </c>
      <c r="AZ140" s="148">
        <f>IF(AND('BLOC PM'!$K130&gt;synthèse!AZ$14,'BLOC PM'!$K130&lt;synthèse!AZ$14+0.1),1,0)</f>
        <v>0</v>
      </c>
      <c r="BA140" s="148">
        <f>IF(AND('BLOC PM'!$K130&gt;synthèse!BA$14,'BLOC PM'!$K130&lt;synthèse!BA$14+0.1),1,0)</f>
        <v>0</v>
      </c>
      <c r="BB140" s="148">
        <f>IF(AND('BLOC PM'!$K130&gt;synthèse!BB$14,'BLOC PM'!$K130&lt;synthèse!BB$14+0.1),1,0)</f>
        <v>0</v>
      </c>
      <c r="BC140" s="148">
        <f>IF(AND('BLOC PM'!$K130&gt;synthèse!BC$14,'BLOC PM'!$K130&lt;synthèse!BC$14+0.1),1,0)</f>
        <v>0</v>
      </c>
      <c r="BD140" s="148">
        <f>IF(AND('BLOC PM'!$K130&gt;synthèse!BD$14,'BLOC PM'!$K130&lt;synthèse!BD$14+0.1),1,0)</f>
        <v>0</v>
      </c>
      <c r="BE140" s="148">
        <f>IF(AND('BLOC PM'!$K130&gt;synthèse!BE$14,'BLOC PM'!$K130&lt;synthèse!BE$14+0.1),1,0)</f>
        <v>0</v>
      </c>
      <c r="BF140" s="148">
        <f>IF(AND('BLOC PM'!$K130&gt;synthèse!BF$14,'BLOC PM'!$K130&lt;synthèse!BF$14+0.1),1,0)</f>
        <v>0</v>
      </c>
      <c r="BG140" s="148">
        <f>IF(AND('BLOC PM'!$K130&gt;synthèse!BG$14,'BLOC PM'!$K130&lt;synthèse!BG$14+0.1),1,0)</f>
        <v>0</v>
      </c>
      <c r="BH140" s="148">
        <f>IF(AND('BLOC PM'!$K130&gt;synthèse!BH$14,'BLOC PM'!$K130&lt;synthèse!BH$14+0.1),1,0)</f>
        <v>0</v>
      </c>
      <c r="BI140" s="148">
        <f>IF(AND('BLOC PM'!$K130&gt;synthèse!BI$14,'BLOC PM'!$K130&lt;synthèse!BI$14+0.1),1,0)</f>
        <v>0</v>
      </c>
      <c r="BJ140" s="148">
        <f>IF(AND('BLOC PM'!$K130&gt;synthèse!BJ$14,'BLOC PM'!$K130&lt;synthèse!BJ$14+0.1),1,0)</f>
        <v>0</v>
      </c>
      <c r="BK140" s="148">
        <f>IF(AND('BLOC PM'!$K130&gt;synthèse!BK$14,'BLOC PM'!$K130&lt;synthèse!BK$14+0.1),1,0)</f>
        <v>0</v>
      </c>
      <c r="BL140" s="148">
        <f>IF(AND('BLOC PM'!$K130&gt;synthèse!BL$14,'BLOC PM'!$K130&lt;synthèse!BL$14+0.1),1,0)</f>
        <v>0</v>
      </c>
      <c r="BM140" s="148">
        <f>IF(AND('BLOC PM'!$K130&gt;synthèse!BM$14,'BLOC PM'!$K130&lt;synthèse!BM$14+0.1),1,0)</f>
        <v>0</v>
      </c>
      <c r="BN140" s="148">
        <f>IF(AND('BLOC PM'!$K130&gt;synthèse!BN$14,'BLOC PM'!$K130&lt;synthèse!BN$14+0.1),1,0)</f>
        <v>0</v>
      </c>
      <c r="BO140" s="148">
        <f>IF(AND('BLOC PM'!$K130&gt;synthèse!BO$14,'BLOC PM'!$K130&lt;synthèse!BO$14+0.1),1,0)</f>
        <v>0</v>
      </c>
      <c r="BP140" s="148">
        <f>IF(AND('BLOC PM'!$K130&gt;synthèse!BP$14,'BLOC PM'!$K130&lt;synthèse!BP$14+0.1),1,0)</f>
        <v>0</v>
      </c>
      <c r="BQ140" s="148">
        <f>IF(AND('BLOC PM'!$K130&gt;synthèse!BQ$14,'BLOC PM'!$K130&lt;synthèse!BQ$14+0.1),1,0)</f>
        <v>0</v>
      </c>
      <c r="BR140" s="148">
        <f>IF(AND('BLOC PM'!$K130&gt;synthèse!BR$14,'BLOC PM'!$K130&lt;synthèse!BR$14+0.1),1,0)</f>
        <v>0</v>
      </c>
      <c r="BS140" s="148">
        <f>IF(AND('BLOC PM'!$K130&gt;synthèse!BS$14,'BLOC PM'!$K130&lt;synthèse!BS$14+0.1),1,0)</f>
        <v>0</v>
      </c>
      <c r="BT140" s="148">
        <f>IF(AND('BLOC PM'!$K130&gt;synthèse!BT$14,'BLOC PM'!$K130&lt;synthèse!BT$14+0.1),1,0)</f>
        <v>0</v>
      </c>
      <c r="BU140" s="148">
        <f>IF(AND('BLOC PM'!$K130&gt;synthèse!BU$14,'BLOC PM'!$K130&lt;synthèse!BU$14+0.1),1,0)</f>
        <v>0</v>
      </c>
      <c r="BV140" s="148">
        <f>IF(AND('BLOC PM'!$K130&gt;synthèse!BV$14,'BLOC PM'!$K130&lt;synthèse!BV$14+0.1),1,0)</f>
        <v>0</v>
      </c>
      <c r="BW140" s="148">
        <f>IF(AND('BLOC PM'!$K130&gt;synthèse!BW$14,'BLOC PM'!$K130&lt;synthèse!BW$14+0.1),1,0)</f>
        <v>0</v>
      </c>
      <c r="BX140" s="148">
        <f>IF(AND('BLOC PM'!$K130&gt;synthèse!BX$14,'BLOC PM'!$K130&lt;synthèse!BX$14+0.1),1,0)</f>
        <v>0</v>
      </c>
      <c r="BY140" s="148">
        <f>IF(AND('BLOC PM'!$K130&gt;synthèse!BY$14,'BLOC PM'!$K130&lt;synthèse!BY$14+0.1),1,0)</f>
        <v>0</v>
      </c>
      <c r="BZ140" s="148">
        <f>IF(AND('BLOC PM'!$K130&gt;synthèse!BZ$14,'BLOC PM'!$K130&lt;synthèse!BZ$14+0.1),1,0)</f>
        <v>0</v>
      </c>
      <c r="CA140" s="148">
        <f>IF(AND('BLOC PM'!$K130&gt;synthèse!CA$14,'BLOC PM'!$K130&lt;synthèse!CA$14+0.1),1,0)</f>
        <v>0</v>
      </c>
      <c r="CB140" s="148">
        <f>IF(AND('BLOC PM'!$K130&gt;synthèse!CB$14,'BLOC PM'!$K130&lt;synthèse!CB$14+0.1),1,0)</f>
        <v>0</v>
      </c>
      <c r="CC140" s="148">
        <f>IF(AND('BLOC PM'!$K130&gt;synthèse!CC$14,'BLOC PM'!$K130&lt;synthèse!CC$14+0.1),1,0)</f>
        <v>0</v>
      </c>
      <c r="CD140" s="148">
        <f>IF(AND('BLOC PM'!$K130&gt;synthèse!CD$14,'BLOC PM'!$K130&lt;synthèse!CD$14+0.1),1,0)</f>
        <v>0</v>
      </c>
      <c r="CE140" s="148">
        <f>IF(AND('BLOC PM'!$K130&gt;synthèse!CE$14,'BLOC PM'!$K130&lt;synthèse!CE$14+0.1),1,0)</f>
        <v>0</v>
      </c>
      <c r="CF140" s="148">
        <f>IF(AND('BLOC PM'!$K130&gt;synthèse!CF$14,'BLOC PM'!$K130&lt;synthèse!CF$14+0.1),1,0)</f>
        <v>0</v>
      </c>
      <c r="CG140" s="148">
        <f>IF(AND('BLOC PM'!$K130&gt;synthèse!CG$14,'BLOC PM'!$K130&lt;synthèse!CG$14+0.1),1,0)</f>
        <v>0</v>
      </c>
      <c r="CH140" s="148">
        <f>IF(AND('BLOC PM'!$K130&gt;synthèse!CH$14,'BLOC PM'!$K130&lt;synthèse!CH$14+0.1),1,0)</f>
        <v>0</v>
      </c>
      <c r="CI140" s="148">
        <f>IF(AND('BLOC PM'!$K130&gt;synthèse!CI$14,'BLOC PM'!$K130&lt;synthèse!CI$14+0.1),1,0)</f>
        <v>0</v>
      </c>
      <c r="CJ140" s="148">
        <f>IF(AND('BLOC PM'!$K130&gt;synthèse!CJ$14,'BLOC PM'!$K130&lt;synthèse!CJ$14+0.1),1,0)</f>
        <v>0</v>
      </c>
      <c r="CK140" s="148">
        <f>IF(AND('BLOC PM'!$K130&gt;synthèse!CK$14,'BLOC PM'!$K130&lt;synthèse!CK$14+0.1),1,0)</f>
        <v>0</v>
      </c>
    </row>
    <row r="141" spans="1:89" x14ac:dyDescent="0.2">
      <c r="A141" s="7"/>
      <c r="M141" s="9" t="str">
        <f>IF('BLOC PM'!A131&lt;&gt;"",'BLOC PM'!A131,"")</f>
        <v/>
      </c>
      <c r="N141" s="9">
        <f>IF(AND('BLOC PM'!A131&lt;&gt;"",'BLOC PM'!N131&lt;&gt;"*Non mis en vente"),1,0)</f>
        <v>0</v>
      </c>
      <c r="O141" s="9">
        <f>IF(OR('BLOC PM'!E131="CR",'BLOC PM'!E131="CE"),1,0)</f>
        <v>0</v>
      </c>
      <c r="P141" s="9">
        <f>IF(AND('BLOC PM'!N131&lt;&gt;"*RETIRE",'BLOC PM'!N131&lt;&gt;"*PAS D'OFFRE",'BLOC PM'!N131&lt;&gt;""),1,0)</f>
        <v>0</v>
      </c>
      <c r="Q141" s="10">
        <f>'BLOC PM'!I131</f>
        <v>0</v>
      </c>
      <c r="R141" s="10">
        <f t="shared" si="187"/>
        <v>0</v>
      </c>
      <c r="S141" s="10">
        <f>'BLOC PM'!L131</f>
        <v>0</v>
      </c>
      <c r="T141" s="10">
        <f t="shared" si="188"/>
        <v>0</v>
      </c>
      <c r="U141" s="10">
        <f>'BLOC PM'!O131</f>
        <v>0</v>
      </c>
      <c r="V141" s="10">
        <f t="shared" si="189"/>
        <v>0</v>
      </c>
      <c r="W141" s="10">
        <f>'BLOC PM'!B131</f>
        <v>0</v>
      </c>
      <c r="Y141" s="2">
        <f>+'UP PM'!A132</f>
        <v>0</v>
      </c>
      <c r="Z141" s="2">
        <f>IF(AND('UP PM'!A132&lt;&gt;"",'UP PM'!N132&lt;&gt;"*Non mis en vente"),1,0)</f>
        <v>0</v>
      </c>
      <c r="AA141" s="2">
        <f>IF(AND('UP PM'!N132&lt;&gt;"*RETIRE",'UP PM'!N132&lt;&gt;"*PAS D'OFFRE",'UP PM'!N132&lt;&gt;""),1,0)</f>
        <v>0</v>
      </c>
      <c r="AB141" s="10" t="str">
        <f>+'UP PM'!G132</f>
        <v/>
      </c>
      <c r="AC141" s="2" t="e">
        <f t="shared" si="183"/>
        <v>#VALUE!</v>
      </c>
      <c r="AD141" s="2">
        <f>'UP PM'!B132</f>
        <v>0</v>
      </c>
      <c r="AF141" s="154"/>
      <c r="AG141" s="9" t="str">
        <f>IF('BLOC PM'!A131&lt;&gt;"",'BLOC PM'!A131,"")</f>
        <v/>
      </c>
      <c r="AH141" s="148">
        <f>IF(AND('BLOC PM'!$K131&gt;synthèse!AH$14,'BLOC PM'!$K131&lt;synthèse!AH$14+0.1),1,0)</f>
        <v>0</v>
      </c>
      <c r="AI141" s="148">
        <f>IF(AND('BLOC PM'!$K131&gt;synthèse!AI$14,'BLOC PM'!$K131&lt;synthèse!AI$14+0.1),1,0)</f>
        <v>0</v>
      </c>
      <c r="AJ141" s="148">
        <f>IF(AND('BLOC PM'!$K131&gt;synthèse!AJ$14,'BLOC PM'!$K131&lt;synthèse!AJ$14+0.1),1,0)</f>
        <v>0</v>
      </c>
      <c r="AK141" s="148">
        <f>IF(AND('BLOC PM'!$K131&gt;synthèse!AK$14,'BLOC PM'!$K131&lt;synthèse!AK$14+0.1),1,0)</f>
        <v>0</v>
      </c>
      <c r="AL141" s="148">
        <f>IF(AND('BLOC PM'!$K131&gt;synthèse!AL$14,'BLOC PM'!$K131&lt;synthèse!AL$14+0.1),1,0)</f>
        <v>0</v>
      </c>
      <c r="AM141" s="148">
        <f>IF(AND('BLOC PM'!$K131&gt;synthèse!AM$14,'BLOC PM'!$K131&lt;synthèse!AM$14+0.1),1,0)</f>
        <v>0</v>
      </c>
      <c r="AN141" s="148">
        <f>IF(AND('BLOC PM'!$K131&gt;synthèse!AN$14,'BLOC PM'!$K131&lt;synthèse!AN$14+0.1),1,0)</f>
        <v>0</v>
      </c>
      <c r="AO141" s="148">
        <f>IF(AND('BLOC PM'!$K131&gt;synthèse!AO$14,'BLOC PM'!$K131&lt;synthèse!AO$14+0.1),1,0)</f>
        <v>0</v>
      </c>
      <c r="AP141" s="148">
        <f>IF(AND('BLOC PM'!$K131&gt;synthèse!AP$14,'BLOC PM'!$K131&lt;synthèse!AP$14+0.1),1,0)</f>
        <v>0</v>
      </c>
      <c r="AQ141" s="148">
        <f>IF(AND('BLOC PM'!$K131&gt;synthèse!AQ$14,'BLOC PM'!$K131&lt;synthèse!AQ$14+0.1),1,0)</f>
        <v>0</v>
      </c>
      <c r="AR141" s="148">
        <f>IF(AND('BLOC PM'!$K131&gt;synthèse!AR$14,'BLOC PM'!$K131&lt;synthèse!AR$14+0.1),1,0)</f>
        <v>0</v>
      </c>
      <c r="AS141" s="148">
        <f>IF(AND('BLOC PM'!$K131&gt;synthèse!AS$14,'BLOC PM'!$K131&lt;synthèse!AS$14+0.1),1,0)</f>
        <v>0</v>
      </c>
      <c r="AT141" s="148">
        <f>IF(AND('BLOC PM'!$K131&gt;synthèse!AT$14,'BLOC PM'!$K131&lt;synthèse!AT$14+0.1),1,0)</f>
        <v>0</v>
      </c>
      <c r="AU141" s="148">
        <f>IF(AND('BLOC PM'!$K131&gt;synthèse!AU$14,'BLOC PM'!$K131&lt;synthèse!AU$14+0.1),1,0)</f>
        <v>0</v>
      </c>
      <c r="AV141" s="148">
        <f>IF(AND('BLOC PM'!$K131&gt;synthèse!AV$14,'BLOC PM'!$K131&lt;synthèse!AV$14+0.1),1,0)</f>
        <v>0</v>
      </c>
      <c r="AW141" s="148">
        <f>IF(AND('BLOC PM'!$K131&gt;synthèse!AW$14,'BLOC PM'!$K131&lt;synthèse!AW$14+0.1),1,0)</f>
        <v>0</v>
      </c>
      <c r="AX141" s="148">
        <f>IF(AND('BLOC PM'!$K131&gt;synthèse!AX$14,'BLOC PM'!$K131&lt;synthèse!AX$14+0.1),1,0)</f>
        <v>0</v>
      </c>
      <c r="AY141" s="148">
        <f>IF(AND('BLOC PM'!$K131&gt;synthèse!AY$14,'BLOC PM'!$K131&lt;synthèse!AY$14+0.1),1,0)</f>
        <v>0</v>
      </c>
      <c r="AZ141" s="148">
        <f>IF(AND('BLOC PM'!$K131&gt;synthèse!AZ$14,'BLOC PM'!$K131&lt;synthèse!AZ$14+0.1),1,0)</f>
        <v>0</v>
      </c>
      <c r="BA141" s="148">
        <f>IF(AND('BLOC PM'!$K131&gt;synthèse!BA$14,'BLOC PM'!$K131&lt;synthèse!BA$14+0.1),1,0)</f>
        <v>0</v>
      </c>
      <c r="BB141" s="148">
        <f>IF(AND('BLOC PM'!$K131&gt;synthèse!BB$14,'BLOC PM'!$K131&lt;synthèse!BB$14+0.1),1,0)</f>
        <v>0</v>
      </c>
      <c r="BC141" s="148">
        <f>IF(AND('BLOC PM'!$K131&gt;synthèse!BC$14,'BLOC PM'!$K131&lt;synthèse!BC$14+0.1),1,0)</f>
        <v>0</v>
      </c>
      <c r="BD141" s="148">
        <f>IF(AND('BLOC PM'!$K131&gt;synthèse!BD$14,'BLOC PM'!$K131&lt;synthèse!BD$14+0.1),1,0)</f>
        <v>0</v>
      </c>
      <c r="BE141" s="148">
        <f>IF(AND('BLOC PM'!$K131&gt;synthèse!BE$14,'BLOC PM'!$K131&lt;synthèse!BE$14+0.1),1,0)</f>
        <v>0</v>
      </c>
      <c r="BF141" s="148">
        <f>IF(AND('BLOC PM'!$K131&gt;synthèse!BF$14,'BLOC PM'!$K131&lt;synthèse!BF$14+0.1),1,0)</f>
        <v>0</v>
      </c>
      <c r="BG141" s="148">
        <f>IF(AND('BLOC PM'!$K131&gt;synthèse!BG$14,'BLOC PM'!$K131&lt;synthèse!BG$14+0.1),1,0)</f>
        <v>0</v>
      </c>
      <c r="BH141" s="148">
        <f>IF(AND('BLOC PM'!$K131&gt;synthèse!BH$14,'BLOC PM'!$K131&lt;synthèse!BH$14+0.1),1,0)</f>
        <v>0</v>
      </c>
      <c r="BI141" s="148">
        <f>IF(AND('BLOC PM'!$K131&gt;synthèse!BI$14,'BLOC PM'!$K131&lt;synthèse!BI$14+0.1),1,0)</f>
        <v>0</v>
      </c>
      <c r="BJ141" s="148">
        <f>IF(AND('BLOC PM'!$K131&gt;synthèse!BJ$14,'BLOC PM'!$K131&lt;synthèse!BJ$14+0.1),1,0)</f>
        <v>0</v>
      </c>
      <c r="BK141" s="148">
        <f>IF(AND('BLOC PM'!$K131&gt;synthèse!BK$14,'BLOC PM'!$K131&lt;synthèse!BK$14+0.1),1,0)</f>
        <v>0</v>
      </c>
      <c r="BL141" s="148">
        <f>IF(AND('BLOC PM'!$K131&gt;synthèse!BL$14,'BLOC PM'!$K131&lt;synthèse!BL$14+0.1),1,0)</f>
        <v>0</v>
      </c>
      <c r="BM141" s="148">
        <f>IF(AND('BLOC PM'!$K131&gt;synthèse!BM$14,'BLOC PM'!$K131&lt;synthèse!BM$14+0.1),1,0)</f>
        <v>0</v>
      </c>
      <c r="BN141" s="148">
        <f>IF(AND('BLOC PM'!$K131&gt;synthèse!BN$14,'BLOC PM'!$K131&lt;synthèse!BN$14+0.1),1,0)</f>
        <v>0</v>
      </c>
      <c r="BO141" s="148">
        <f>IF(AND('BLOC PM'!$K131&gt;synthèse!BO$14,'BLOC PM'!$K131&lt;synthèse!BO$14+0.1),1,0)</f>
        <v>0</v>
      </c>
      <c r="BP141" s="148">
        <f>IF(AND('BLOC PM'!$K131&gt;synthèse!BP$14,'BLOC PM'!$K131&lt;synthèse!BP$14+0.1),1,0)</f>
        <v>0</v>
      </c>
      <c r="BQ141" s="148">
        <f>IF(AND('BLOC PM'!$K131&gt;synthèse!BQ$14,'BLOC PM'!$K131&lt;synthèse!BQ$14+0.1),1,0)</f>
        <v>0</v>
      </c>
      <c r="BR141" s="148">
        <f>IF(AND('BLOC PM'!$K131&gt;synthèse!BR$14,'BLOC PM'!$K131&lt;synthèse!BR$14+0.1),1,0)</f>
        <v>0</v>
      </c>
      <c r="BS141" s="148">
        <f>IF(AND('BLOC PM'!$K131&gt;synthèse!BS$14,'BLOC PM'!$K131&lt;synthèse!BS$14+0.1),1,0)</f>
        <v>0</v>
      </c>
      <c r="BT141" s="148">
        <f>IF(AND('BLOC PM'!$K131&gt;synthèse!BT$14,'BLOC PM'!$K131&lt;synthèse!BT$14+0.1),1,0)</f>
        <v>0</v>
      </c>
      <c r="BU141" s="148">
        <f>IF(AND('BLOC PM'!$K131&gt;synthèse!BU$14,'BLOC PM'!$K131&lt;synthèse!BU$14+0.1),1,0)</f>
        <v>0</v>
      </c>
      <c r="BV141" s="148">
        <f>IF(AND('BLOC PM'!$K131&gt;synthèse!BV$14,'BLOC PM'!$K131&lt;synthèse!BV$14+0.1),1,0)</f>
        <v>0</v>
      </c>
      <c r="BW141" s="148">
        <f>IF(AND('BLOC PM'!$K131&gt;synthèse!BW$14,'BLOC PM'!$K131&lt;synthèse!BW$14+0.1),1,0)</f>
        <v>0</v>
      </c>
      <c r="BX141" s="148">
        <f>IF(AND('BLOC PM'!$K131&gt;synthèse!BX$14,'BLOC PM'!$K131&lt;synthèse!BX$14+0.1),1,0)</f>
        <v>0</v>
      </c>
      <c r="BY141" s="148">
        <f>IF(AND('BLOC PM'!$K131&gt;synthèse!BY$14,'BLOC PM'!$K131&lt;synthèse!BY$14+0.1),1,0)</f>
        <v>0</v>
      </c>
      <c r="BZ141" s="148">
        <f>IF(AND('BLOC PM'!$K131&gt;synthèse!BZ$14,'BLOC PM'!$K131&lt;synthèse!BZ$14+0.1),1,0)</f>
        <v>0</v>
      </c>
      <c r="CA141" s="148">
        <f>IF(AND('BLOC PM'!$K131&gt;synthèse!CA$14,'BLOC PM'!$K131&lt;synthèse!CA$14+0.1),1,0)</f>
        <v>0</v>
      </c>
      <c r="CB141" s="148">
        <f>IF(AND('BLOC PM'!$K131&gt;synthèse!CB$14,'BLOC PM'!$K131&lt;synthèse!CB$14+0.1),1,0)</f>
        <v>0</v>
      </c>
      <c r="CC141" s="148">
        <f>IF(AND('BLOC PM'!$K131&gt;synthèse!CC$14,'BLOC PM'!$K131&lt;synthèse!CC$14+0.1),1,0)</f>
        <v>0</v>
      </c>
      <c r="CD141" s="148">
        <f>IF(AND('BLOC PM'!$K131&gt;synthèse!CD$14,'BLOC PM'!$K131&lt;synthèse!CD$14+0.1),1,0)</f>
        <v>0</v>
      </c>
      <c r="CE141" s="148">
        <f>IF(AND('BLOC PM'!$K131&gt;synthèse!CE$14,'BLOC PM'!$K131&lt;synthèse!CE$14+0.1),1,0)</f>
        <v>0</v>
      </c>
      <c r="CF141" s="148">
        <f>IF(AND('BLOC PM'!$K131&gt;synthèse!CF$14,'BLOC PM'!$K131&lt;synthèse!CF$14+0.1),1,0)</f>
        <v>0</v>
      </c>
      <c r="CG141" s="148">
        <f>IF(AND('BLOC PM'!$K131&gt;synthèse!CG$14,'BLOC PM'!$K131&lt;synthèse!CG$14+0.1),1,0)</f>
        <v>0</v>
      </c>
      <c r="CH141" s="148">
        <f>IF(AND('BLOC PM'!$K131&gt;synthèse!CH$14,'BLOC PM'!$K131&lt;synthèse!CH$14+0.1),1,0)</f>
        <v>0</v>
      </c>
      <c r="CI141" s="148">
        <f>IF(AND('BLOC PM'!$K131&gt;synthèse!CI$14,'BLOC PM'!$K131&lt;synthèse!CI$14+0.1),1,0)</f>
        <v>0</v>
      </c>
      <c r="CJ141" s="148">
        <f>IF(AND('BLOC PM'!$K131&gt;synthèse!CJ$14,'BLOC PM'!$K131&lt;synthèse!CJ$14+0.1),1,0)</f>
        <v>0</v>
      </c>
      <c r="CK141" s="148">
        <f>IF(AND('BLOC PM'!$K131&gt;synthèse!CK$14,'BLOC PM'!$K131&lt;synthèse!CK$14+0.1),1,0)</f>
        <v>0</v>
      </c>
    </row>
    <row r="142" spans="1:89" x14ac:dyDescent="0.2">
      <c r="A142" s="7"/>
      <c r="M142" s="9" t="str">
        <f>IF('BLOC PM'!A132&lt;&gt;"",'BLOC PM'!A132,"")</f>
        <v/>
      </c>
      <c r="N142" s="9">
        <f>IF(AND('BLOC PM'!A132&lt;&gt;"",'BLOC PM'!N132&lt;&gt;"*Non mis en vente"),1,0)</f>
        <v>0</v>
      </c>
      <c r="O142" s="9">
        <f>IF(OR('BLOC PM'!E132="CR",'BLOC PM'!E132="CE"),1,0)</f>
        <v>0</v>
      </c>
      <c r="P142" s="9">
        <f>IF(AND('BLOC PM'!N132&lt;&gt;"*RETIRE",'BLOC PM'!N132&lt;&gt;"*PAS D'OFFRE",'BLOC PM'!N132&lt;&gt;""),1,0)</f>
        <v>0</v>
      </c>
      <c r="Q142" s="10">
        <f>'BLOC PM'!I132</f>
        <v>0</v>
      </c>
      <c r="R142" s="10">
        <f t="shared" si="187"/>
        <v>0</v>
      </c>
      <c r="S142" s="10">
        <f>'BLOC PM'!L132</f>
        <v>0</v>
      </c>
      <c r="T142" s="10">
        <f t="shared" si="188"/>
        <v>0</v>
      </c>
      <c r="U142" s="10">
        <f>'BLOC PM'!O132</f>
        <v>0</v>
      </c>
      <c r="V142" s="10">
        <f t="shared" si="189"/>
        <v>0</v>
      </c>
      <c r="W142" s="10">
        <f>'BLOC PM'!B132</f>
        <v>0</v>
      </c>
      <c r="Y142" s="2">
        <f>+'UP PM'!A133</f>
        <v>0</v>
      </c>
      <c r="Z142" s="2">
        <f>IF(AND('UP PM'!A133&lt;&gt;"",'UP PM'!N133&lt;&gt;"*Non mis en vente"),1,0)</f>
        <v>0</v>
      </c>
      <c r="AA142" s="2">
        <f>IF(AND('UP PM'!N133&lt;&gt;"*RETIRE",'UP PM'!N133&lt;&gt;"*PAS D'OFFRE",'UP PM'!N133&lt;&gt;""),1,0)</f>
        <v>0</v>
      </c>
      <c r="AB142" s="10">
        <f>+'UP PM'!G133</f>
        <v>0</v>
      </c>
      <c r="AC142" s="2">
        <f t="shared" si="183"/>
        <v>0</v>
      </c>
      <c r="AD142" s="2">
        <f>'UP PM'!B133</f>
        <v>0</v>
      </c>
      <c r="AF142" s="154"/>
      <c r="AG142" s="9" t="str">
        <f>IF('BLOC PM'!A132&lt;&gt;"",'BLOC PM'!A132,"")</f>
        <v/>
      </c>
      <c r="AH142" s="148">
        <f>IF(AND('BLOC PM'!$K132&gt;synthèse!AH$14,'BLOC PM'!$K132&lt;synthèse!AH$14+0.1),1,0)</f>
        <v>0</v>
      </c>
      <c r="AI142" s="148">
        <f>IF(AND('BLOC PM'!$K132&gt;synthèse!AI$14,'BLOC PM'!$K132&lt;synthèse!AI$14+0.1),1,0)</f>
        <v>0</v>
      </c>
      <c r="AJ142" s="148">
        <f>IF(AND('BLOC PM'!$K132&gt;synthèse!AJ$14,'BLOC PM'!$K132&lt;synthèse!AJ$14+0.1),1,0)</f>
        <v>0</v>
      </c>
      <c r="AK142" s="148">
        <f>IF(AND('BLOC PM'!$K132&gt;synthèse!AK$14,'BLOC PM'!$K132&lt;synthèse!AK$14+0.1),1,0)</f>
        <v>0</v>
      </c>
      <c r="AL142" s="148">
        <f>IF(AND('BLOC PM'!$K132&gt;synthèse!AL$14,'BLOC PM'!$K132&lt;synthèse!AL$14+0.1),1,0)</f>
        <v>0</v>
      </c>
      <c r="AM142" s="148">
        <f>IF(AND('BLOC PM'!$K132&gt;synthèse!AM$14,'BLOC PM'!$K132&lt;synthèse!AM$14+0.1),1,0)</f>
        <v>0</v>
      </c>
      <c r="AN142" s="148">
        <f>IF(AND('BLOC PM'!$K132&gt;synthèse!AN$14,'BLOC PM'!$K132&lt;synthèse!AN$14+0.1),1,0)</f>
        <v>0</v>
      </c>
      <c r="AO142" s="148">
        <f>IF(AND('BLOC PM'!$K132&gt;synthèse!AO$14,'BLOC PM'!$K132&lt;synthèse!AO$14+0.1),1,0)</f>
        <v>0</v>
      </c>
      <c r="AP142" s="148">
        <f>IF(AND('BLOC PM'!$K132&gt;synthèse!AP$14,'BLOC PM'!$K132&lt;synthèse!AP$14+0.1),1,0)</f>
        <v>0</v>
      </c>
      <c r="AQ142" s="148">
        <f>IF(AND('BLOC PM'!$K132&gt;synthèse!AQ$14,'BLOC PM'!$K132&lt;synthèse!AQ$14+0.1),1,0)</f>
        <v>0</v>
      </c>
      <c r="AR142" s="148">
        <f>IF(AND('BLOC PM'!$K132&gt;synthèse!AR$14,'BLOC PM'!$K132&lt;synthèse!AR$14+0.1),1,0)</f>
        <v>0</v>
      </c>
      <c r="AS142" s="148">
        <f>IF(AND('BLOC PM'!$K132&gt;synthèse!AS$14,'BLOC PM'!$K132&lt;synthèse!AS$14+0.1),1,0)</f>
        <v>0</v>
      </c>
      <c r="AT142" s="148">
        <f>IF(AND('BLOC PM'!$K132&gt;synthèse!AT$14,'BLOC PM'!$K132&lt;synthèse!AT$14+0.1),1,0)</f>
        <v>0</v>
      </c>
      <c r="AU142" s="148">
        <f>IF(AND('BLOC PM'!$K132&gt;synthèse!AU$14,'BLOC PM'!$K132&lt;synthèse!AU$14+0.1),1,0)</f>
        <v>0</v>
      </c>
      <c r="AV142" s="148">
        <f>IF(AND('BLOC PM'!$K132&gt;synthèse!AV$14,'BLOC PM'!$K132&lt;synthèse!AV$14+0.1),1,0)</f>
        <v>0</v>
      </c>
      <c r="AW142" s="148">
        <f>IF(AND('BLOC PM'!$K132&gt;synthèse!AW$14,'BLOC PM'!$K132&lt;synthèse!AW$14+0.1),1,0)</f>
        <v>0</v>
      </c>
      <c r="AX142" s="148">
        <f>IF(AND('BLOC PM'!$K132&gt;synthèse!AX$14,'BLOC PM'!$K132&lt;synthèse!AX$14+0.1),1,0)</f>
        <v>0</v>
      </c>
      <c r="AY142" s="148">
        <f>IF(AND('BLOC PM'!$K132&gt;synthèse!AY$14,'BLOC PM'!$K132&lt;synthèse!AY$14+0.1),1,0)</f>
        <v>0</v>
      </c>
      <c r="AZ142" s="148">
        <f>IF(AND('BLOC PM'!$K132&gt;synthèse!AZ$14,'BLOC PM'!$K132&lt;synthèse!AZ$14+0.1),1,0)</f>
        <v>0</v>
      </c>
      <c r="BA142" s="148">
        <f>IF(AND('BLOC PM'!$K132&gt;synthèse!BA$14,'BLOC PM'!$K132&lt;synthèse!BA$14+0.1),1,0)</f>
        <v>0</v>
      </c>
      <c r="BB142" s="148">
        <f>IF(AND('BLOC PM'!$K132&gt;synthèse!BB$14,'BLOC PM'!$K132&lt;synthèse!BB$14+0.1),1,0)</f>
        <v>0</v>
      </c>
      <c r="BC142" s="148">
        <f>IF(AND('BLOC PM'!$K132&gt;synthèse!BC$14,'BLOC PM'!$K132&lt;synthèse!BC$14+0.1),1,0)</f>
        <v>0</v>
      </c>
      <c r="BD142" s="148">
        <f>IF(AND('BLOC PM'!$K132&gt;synthèse!BD$14,'BLOC PM'!$K132&lt;synthèse!BD$14+0.1),1,0)</f>
        <v>0</v>
      </c>
      <c r="BE142" s="148">
        <f>IF(AND('BLOC PM'!$K132&gt;synthèse!BE$14,'BLOC PM'!$K132&lt;synthèse!BE$14+0.1),1,0)</f>
        <v>0</v>
      </c>
      <c r="BF142" s="148">
        <f>IF(AND('BLOC PM'!$K132&gt;synthèse!BF$14,'BLOC PM'!$K132&lt;synthèse!BF$14+0.1),1,0)</f>
        <v>0</v>
      </c>
      <c r="BG142" s="148">
        <f>IF(AND('BLOC PM'!$K132&gt;synthèse!BG$14,'BLOC PM'!$K132&lt;synthèse!BG$14+0.1),1,0)</f>
        <v>0</v>
      </c>
      <c r="BH142" s="148">
        <f>IF(AND('BLOC PM'!$K132&gt;synthèse!BH$14,'BLOC PM'!$K132&lt;synthèse!BH$14+0.1),1,0)</f>
        <v>0</v>
      </c>
      <c r="BI142" s="148">
        <f>IF(AND('BLOC PM'!$K132&gt;synthèse!BI$14,'BLOC PM'!$K132&lt;synthèse!BI$14+0.1),1,0)</f>
        <v>0</v>
      </c>
      <c r="BJ142" s="148">
        <f>IF(AND('BLOC PM'!$K132&gt;synthèse!BJ$14,'BLOC PM'!$K132&lt;synthèse!BJ$14+0.1),1,0)</f>
        <v>0</v>
      </c>
      <c r="BK142" s="148">
        <f>IF(AND('BLOC PM'!$K132&gt;synthèse!BK$14,'BLOC PM'!$K132&lt;synthèse!BK$14+0.1),1,0)</f>
        <v>0</v>
      </c>
      <c r="BL142" s="148">
        <f>IF(AND('BLOC PM'!$K132&gt;synthèse!BL$14,'BLOC PM'!$K132&lt;synthèse!BL$14+0.1),1,0)</f>
        <v>0</v>
      </c>
      <c r="BM142" s="148">
        <f>IF(AND('BLOC PM'!$K132&gt;synthèse!BM$14,'BLOC PM'!$K132&lt;synthèse!BM$14+0.1),1,0)</f>
        <v>0</v>
      </c>
      <c r="BN142" s="148">
        <f>IF(AND('BLOC PM'!$K132&gt;synthèse!BN$14,'BLOC PM'!$K132&lt;synthèse!BN$14+0.1),1,0)</f>
        <v>0</v>
      </c>
      <c r="BO142" s="148">
        <f>IF(AND('BLOC PM'!$K132&gt;synthèse!BO$14,'BLOC PM'!$K132&lt;synthèse!BO$14+0.1),1,0)</f>
        <v>0</v>
      </c>
      <c r="BP142" s="148">
        <f>IF(AND('BLOC PM'!$K132&gt;synthèse!BP$14,'BLOC PM'!$K132&lt;synthèse!BP$14+0.1),1,0)</f>
        <v>0</v>
      </c>
      <c r="BQ142" s="148">
        <f>IF(AND('BLOC PM'!$K132&gt;synthèse!BQ$14,'BLOC PM'!$K132&lt;synthèse!BQ$14+0.1),1,0)</f>
        <v>0</v>
      </c>
      <c r="BR142" s="148">
        <f>IF(AND('BLOC PM'!$K132&gt;synthèse!BR$14,'BLOC PM'!$K132&lt;synthèse!BR$14+0.1),1,0)</f>
        <v>0</v>
      </c>
      <c r="BS142" s="148">
        <f>IF(AND('BLOC PM'!$K132&gt;synthèse!BS$14,'BLOC PM'!$K132&lt;synthèse!BS$14+0.1),1,0)</f>
        <v>0</v>
      </c>
      <c r="BT142" s="148">
        <f>IF(AND('BLOC PM'!$K132&gt;synthèse!BT$14,'BLOC PM'!$K132&lt;synthèse!BT$14+0.1),1,0)</f>
        <v>0</v>
      </c>
      <c r="BU142" s="148">
        <f>IF(AND('BLOC PM'!$K132&gt;synthèse!BU$14,'BLOC PM'!$K132&lt;synthèse!BU$14+0.1),1,0)</f>
        <v>0</v>
      </c>
      <c r="BV142" s="148">
        <f>IF(AND('BLOC PM'!$K132&gt;synthèse!BV$14,'BLOC PM'!$K132&lt;synthèse!BV$14+0.1),1,0)</f>
        <v>0</v>
      </c>
      <c r="BW142" s="148">
        <f>IF(AND('BLOC PM'!$K132&gt;synthèse!BW$14,'BLOC PM'!$K132&lt;synthèse!BW$14+0.1),1,0)</f>
        <v>0</v>
      </c>
      <c r="BX142" s="148">
        <f>IF(AND('BLOC PM'!$K132&gt;synthèse!BX$14,'BLOC PM'!$K132&lt;synthèse!BX$14+0.1),1,0)</f>
        <v>0</v>
      </c>
      <c r="BY142" s="148">
        <f>IF(AND('BLOC PM'!$K132&gt;synthèse!BY$14,'BLOC PM'!$K132&lt;synthèse!BY$14+0.1),1,0)</f>
        <v>0</v>
      </c>
      <c r="BZ142" s="148">
        <f>IF(AND('BLOC PM'!$K132&gt;synthèse!BZ$14,'BLOC PM'!$K132&lt;synthèse!BZ$14+0.1),1,0)</f>
        <v>0</v>
      </c>
      <c r="CA142" s="148">
        <f>IF(AND('BLOC PM'!$K132&gt;synthèse!CA$14,'BLOC PM'!$K132&lt;synthèse!CA$14+0.1),1,0)</f>
        <v>0</v>
      </c>
      <c r="CB142" s="148">
        <f>IF(AND('BLOC PM'!$K132&gt;synthèse!CB$14,'BLOC PM'!$K132&lt;synthèse!CB$14+0.1),1,0)</f>
        <v>0</v>
      </c>
      <c r="CC142" s="148">
        <f>IF(AND('BLOC PM'!$K132&gt;synthèse!CC$14,'BLOC PM'!$K132&lt;synthèse!CC$14+0.1),1,0)</f>
        <v>0</v>
      </c>
      <c r="CD142" s="148">
        <f>IF(AND('BLOC PM'!$K132&gt;synthèse!CD$14,'BLOC PM'!$K132&lt;synthèse!CD$14+0.1),1,0)</f>
        <v>0</v>
      </c>
      <c r="CE142" s="148">
        <f>IF(AND('BLOC PM'!$K132&gt;synthèse!CE$14,'BLOC PM'!$K132&lt;synthèse!CE$14+0.1),1,0)</f>
        <v>0</v>
      </c>
      <c r="CF142" s="148">
        <f>IF(AND('BLOC PM'!$K132&gt;synthèse!CF$14,'BLOC PM'!$K132&lt;synthèse!CF$14+0.1),1,0)</f>
        <v>0</v>
      </c>
      <c r="CG142" s="148">
        <f>IF(AND('BLOC PM'!$K132&gt;synthèse!CG$14,'BLOC PM'!$K132&lt;synthèse!CG$14+0.1),1,0)</f>
        <v>0</v>
      </c>
      <c r="CH142" s="148">
        <f>IF(AND('BLOC PM'!$K132&gt;synthèse!CH$14,'BLOC PM'!$K132&lt;synthèse!CH$14+0.1),1,0)</f>
        <v>0</v>
      </c>
      <c r="CI142" s="148">
        <f>IF(AND('BLOC PM'!$K132&gt;synthèse!CI$14,'BLOC PM'!$K132&lt;synthèse!CI$14+0.1),1,0)</f>
        <v>0</v>
      </c>
      <c r="CJ142" s="148">
        <f>IF(AND('BLOC PM'!$K132&gt;synthèse!CJ$14,'BLOC PM'!$K132&lt;synthèse!CJ$14+0.1),1,0)</f>
        <v>0</v>
      </c>
      <c r="CK142" s="148">
        <f>IF(AND('BLOC PM'!$K132&gt;synthèse!CK$14,'BLOC PM'!$K132&lt;synthèse!CK$14+0.1),1,0)</f>
        <v>0</v>
      </c>
    </row>
    <row r="143" spans="1:89" x14ac:dyDescent="0.2">
      <c r="A143" s="7"/>
      <c r="M143" s="9" t="str">
        <f>IF('BLOC PM'!A133&lt;&gt;"",'BLOC PM'!A133,"")</f>
        <v/>
      </c>
      <c r="N143" s="9">
        <f>IF(AND('BLOC PM'!A133&lt;&gt;"",'BLOC PM'!N133&lt;&gt;"*Non mis en vente"),1,0)</f>
        <v>0</v>
      </c>
      <c r="O143" s="9">
        <f>IF(OR('BLOC PM'!E133="CR",'BLOC PM'!E133="CE"),1,0)</f>
        <v>0</v>
      </c>
      <c r="P143" s="9">
        <f>IF(AND('BLOC PM'!N133&lt;&gt;"*RETIRE",'BLOC PM'!N133&lt;&gt;"*PAS D'OFFRE",'BLOC PM'!N133&lt;&gt;""),1,0)</f>
        <v>0</v>
      </c>
      <c r="Q143" s="10">
        <f>'BLOC PM'!I133</f>
        <v>0</v>
      </c>
      <c r="R143" s="10">
        <f t="shared" si="187"/>
        <v>0</v>
      </c>
      <c r="S143" s="10">
        <f>'BLOC PM'!L133</f>
        <v>0</v>
      </c>
      <c r="T143" s="10">
        <f t="shared" si="188"/>
        <v>0</v>
      </c>
      <c r="U143" s="10">
        <f>'BLOC PM'!O133</f>
        <v>0</v>
      </c>
      <c r="V143" s="10">
        <f t="shared" si="189"/>
        <v>0</v>
      </c>
      <c r="W143" s="10">
        <f>'BLOC PM'!B133</f>
        <v>0</v>
      </c>
      <c r="Y143" s="2">
        <f>+'UP PM'!A134</f>
        <v>0</v>
      </c>
      <c r="Z143" s="2">
        <f>IF(AND('UP PM'!A134&lt;&gt;"",'UP PM'!N134&lt;&gt;"*Non mis en vente"),1,0)</f>
        <v>0</v>
      </c>
      <c r="AA143" s="2">
        <f>IF(AND('UP PM'!N134&lt;&gt;"*RETIRE",'UP PM'!N134&lt;&gt;"*PAS D'OFFRE",'UP PM'!N134&lt;&gt;""),1,0)</f>
        <v>0</v>
      </c>
      <c r="AB143" s="10">
        <f>+'UP PM'!G134</f>
        <v>0</v>
      </c>
      <c r="AC143" s="2">
        <f t="shared" si="183"/>
        <v>0</v>
      </c>
      <c r="AD143" s="2">
        <f>'UP PM'!B134</f>
        <v>0</v>
      </c>
      <c r="AF143" s="154"/>
      <c r="AG143" s="9" t="str">
        <f>IF('BLOC PM'!A133&lt;&gt;"",'BLOC PM'!A133,"")</f>
        <v/>
      </c>
      <c r="AH143" s="148">
        <f>IF(AND('BLOC PM'!$K133&gt;synthèse!AH$14,'BLOC PM'!$K133&lt;synthèse!AH$14+0.1),1,0)</f>
        <v>0</v>
      </c>
      <c r="AI143" s="148">
        <f>IF(AND('BLOC PM'!$K133&gt;synthèse!AI$14,'BLOC PM'!$K133&lt;synthèse!AI$14+0.1),1,0)</f>
        <v>0</v>
      </c>
      <c r="AJ143" s="148">
        <f>IF(AND('BLOC PM'!$K133&gt;synthèse!AJ$14,'BLOC PM'!$K133&lt;synthèse!AJ$14+0.1),1,0)</f>
        <v>0</v>
      </c>
      <c r="AK143" s="148">
        <f>IF(AND('BLOC PM'!$K133&gt;synthèse!AK$14,'BLOC PM'!$K133&lt;synthèse!AK$14+0.1),1,0)</f>
        <v>0</v>
      </c>
      <c r="AL143" s="148">
        <f>IF(AND('BLOC PM'!$K133&gt;synthèse!AL$14,'BLOC PM'!$K133&lt;synthèse!AL$14+0.1),1,0)</f>
        <v>0</v>
      </c>
      <c r="AM143" s="148">
        <f>IF(AND('BLOC PM'!$K133&gt;synthèse!AM$14,'BLOC PM'!$K133&lt;synthèse!AM$14+0.1),1,0)</f>
        <v>0</v>
      </c>
      <c r="AN143" s="148">
        <f>IF(AND('BLOC PM'!$K133&gt;synthèse!AN$14,'BLOC PM'!$K133&lt;synthèse!AN$14+0.1),1,0)</f>
        <v>0</v>
      </c>
      <c r="AO143" s="148">
        <f>IF(AND('BLOC PM'!$K133&gt;synthèse!AO$14,'BLOC PM'!$K133&lt;synthèse!AO$14+0.1),1,0)</f>
        <v>0</v>
      </c>
      <c r="AP143" s="148">
        <f>IF(AND('BLOC PM'!$K133&gt;synthèse!AP$14,'BLOC PM'!$K133&lt;synthèse!AP$14+0.1),1,0)</f>
        <v>0</v>
      </c>
      <c r="AQ143" s="148">
        <f>IF(AND('BLOC PM'!$K133&gt;synthèse!AQ$14,'BLOC PM'!$K133&lt;synthèse!AQ$14+0.1),1,0)</f>
        <v>0</v>
      </c>
      <c r="AR143" s="148">
        <f>IF(AND('BLOC PM'!$K133&gt;synthèse!AR$14,'BLOC PM'!$K133&lt;synthèse!AR$14+0.1),1,0)</f>
        <v>0</v>
      </c>
      <c r="AS143" s="148">
        <f>IF(AND('BLOC PM'!$K133&gt;synthèse!AS$14,'BLOC PM'!$K133&lt;synthèse!AS$14+0.1),1,0)</f>
        <v>0</v>
      </c>
      <c r="AT143" s="148">
        <f>IF(AND('BLOC PM'!$K133&gt;synthèse!AT$14,'BLOC PM'!$K133&lt;synthèse!AT$14+0.1),1,0)</f>
        <v>0</v>
      </c>
      <c r="AU143" s="148">
        <f>IF(AND('BLOC PM'!$K133&gt;synthèse!AU$14,'BLOC PM'!$K133&lt;synthèse!AU$14+0.1),1,0)</f>
        <v>0</v>
      </c>
      <c r="AV143" s="148">
        <f>IF(AND('BLOC PM'!$K133&gt;synthèse!AV$14,'BLOC PM'!$K133&lt;synthèse!AV$14+0.1),1,0)</f>
        <v>0</v>
      </c>
      <c r="AW143" s="148">
        <f>IF(AND('BLOC PM'!$K133&gt;synthèse!AW$14,'BLOC PM'!$K133&lt;synthèse!AW$14+0.1),1,0)</f>
        <v>0</v>
      </c>
      <c r="AX143" s="148">
        <f>IF(AND('BLOC PM'!$K133&gt;synthèse!AX$14,'BLOC PM'!$K133&lt;synthèse!AX$14+0.1),1,0)</f>
        <v>0</v>
      </c>
      <c r="AY143" s="148">
        <f>IF(AND('BLOC PM'!$K133&gt;synthèse!AY$14,'BLOC PM'!$K133&lt;synthèse!AY$14+0.1),1,0)</f>
        <v>0</v>
      </c>
      <c r="AZ143" s="148">
        <f>IF(AND('BLOC PM'!$K133&gt;synthèse!AZ$14,'BLOC PM'!$K133&lt;synthèse!AZ$14+0.1),1,0)</f>
        <v>0</v>
      </c>
      <c r="BA143" s="148">
        <f>IF(AND('BLOC PM'!$K133&gt;synthèse!BA$14,'BLOC PM'!$K133&lt;synthèse!BA$14+0.1),1,0)</f>
        <v>0</v>
      </c>
      <c r="BB143" s="148">
        <f>IF(AND('BLOC PM'!$K133&gt;synthèse!BB$14,'BLOC PM'!$K133&lt;synthèse!BB$14+0.1),1,0)</f>
        <v>0</v>
      </c>
      <c r="BC143" s="148">
        <f>IF(AND('BLOC PM'!$K133&gt;synthèse!BC$14,'BLOC PM'!$K133&lt;synthèse!BC$14+0.1),1,0)</f>
        <v>0</v>
      </c>
      <c r="BD143" s="148">
        <f>IF(AND('BLOC PM'!$K133&gt;synthèse!BD$14,'BLOC PM'!$K133&lt;synthèse!BD$14+0.1),1,0)</f>
        <v>0</v>
      </c>
      <c r="BE143" s="148">
        <f>IF(AND('BLOC PM'!$K133&gt;synthèse!BE$14,'BLOC PM'!$K133&lt;synthèse!BE$14+0.1),1,0)</f>
        <v>0</v>
      </c>
      <c r="BF143" s="148">
        <f>IF(AND('BLOC PM'!$K133&gt;synthèse!BF$14,'BLOC PM'!$K133&lt;synthèse!BF$14+0.1),1,0)</f>
        <v>0</v>
      </c>
      <c r="BG143" s="148">
        <f>IF(AND('BLOC PM'!$K133&gt;synthèse!BG$14,'BLOC PM'!$K133&lt;synthèse!BG$14+0.1),1,0)</f>
        <v>0</v>
      </c>
      <c r="BH143" s="148">
        <f>IF(AND('BLOC PM'!$K133&gt;synthèse!BH$14,'BLOC PM'!$K133&lt;synthèse!BH$14+0.1),1,0)</f>
        <v>0</v>
      </c>
      <c r="BI143" s="148">
        <f>IF(AND('BLOC PM'!$K133&gt;synthèse!BI$14,'BLOC PM'!$K133&lt;synthèse!BI$14+0.1),1,0)</f>
        <v>0</v>
      </c>
      <c r="BJ143" s="148">
        <f>IF(AND('BLOC PM'!$K133&gt;synthèse!BJ$14,'BLOC PM'!$K133&lt;synthèse!BJ$14+0.1),1,0)</f>
        <v>0</v>
      </c>
      <c r="BK143" s="148">
        <f>IF(AND('BLOC PM'!$K133&gt;synthèse!BK$14,'BLOC PM'!$K133&lt;synthèse!BK$14+0.1),1,0)</f>
        <v>0</v>
      </c>
      <c r="BL143" s="148">
        <f>IF(AND('BLOC PM'!$K133&gt;synthèse!BL$14,'BLOC PM'!$K133&lt;synthèse!BL$14+0.1),1,0)</f>
        <v>0</v>
      </c>
      <c r="BM143" s="148">
        <f>IF(AND('BLOC PM'!$K133&gt;synthèse!BM$14,'BLOC PM'!$K133&lt;synthèse!BM$14+0.1),1,0)</f>
        <v>0</v>
      </c>
      <c r="BN143" s="148">
        <f>IF(AND('BLOC PM'!$K133&gt;synthèse!BN$14,'BLOC PM'!$K133&lt;synthèse!BN$14+0.1),1,0)</f>
        <v>0</v>
      </c>
      <c r="BO143" s="148">
        <f>IF(AND('BLOC PM'!$K133&gt;synthèse!BO$14,'BLOC PM'!$K133&lt;synthèse!BO$14+0.1),1,0)</f>
        <v>0</v>
      </c>
      <c r="BP143" s="148">
        <f>IF(AND('BLOC PM'!$K133&gt;synthèse!BP$14,'BLOC PM'!$K133&lt;synthèse!BP$14+0.1),1,0)</f>
        <v>0</v>
      </c>
      <c r="BQ143" s="148">
        <f>IF(AND('BLOC PM'!$K133&gt;synthèse!BQ$14,'BLOC PM'!$K133&lt;synthèse!BQ$14+0.1),1,0)</f>
        <v>0</v>
      </c>
      <c r="BR143" s="148">
        <f>IF(AND('BLOC PM'!$K133&gt;synthèse!BR$14,'BLOC PM'!$K133&lt;synthèse!BR$14+0.1),1,0)</f>
        <v>0</v>
      </c>
      <c r="BS143" s="148">
        <f>IF(AND('BLOC PM'!$K133&gt;synthèse!BS$14,'BLOC PM'!$K133&lt;synthèse!BS$14+0.1),1,0)</f>
        <v>0</v>
      </c>
      <c r="BT143" s="148">
        <f>IF(AND('BLOC PM'!$K133&gt;synthèse!BT$14,'BLOC PM'!$K133&lt;synthèse!BT$14+0.1),1,0)</f>
        <v>0</v>
      </c>
      <c r="BU143" s="148">
        <f>IF(AND('BLOC PM'!$K133&gt;synthèse!BU$14,'BLOC PM'!$K133&lt;synthèse!BU$14+0.1),1,0)</f>
        <v>0</v>
      </c>
      <c r="BV143" s="148">
        <f>IF(AND('BLOC PM'!$K133&gt;synthèse!BV$14,'BLOC PM'!$K133&lt;synthèse!BV$14+0.1),1,0)</f>
        <v>0</v>
      </c>
      <c r="BW143" s="148">
        <f>IF(AND('BLOC PM'!$K133&gt;synthèse!BW$14,'BLOC PM'!$K133&lt;synthèse!BW$14+0.1),1,0)</f>
        <v>0</v>
      </c>
      <c r="BX143" s="148">
        <f>IF(AND('BLOC PM'!$K133&gt;synthèse!BX$14,'BLOC PM'!$K133&lt;synthèse!BX$14+0.1),1,0)</f>
        <v>0</v>
      </c>
      <c r="BY143" s="148">
        <f>IF(AND('BLOC PM'!$K133&gt;synthèse!BY$14,'BLOC PM'!$K133&lt;synthèse!BY$14+0.1),1,0)</f>
        <v>0</v>
      </c>
      <c r="BZ143" s="148">
        <f>IF(AND('BLOC PM'!$K133&gt;synthèse!BZ$14,'BLOC PM'!$K133&lt;synthèse!BZ$14+0.1),1,0)</f>
        <v>0</v>
      </c>
      <c r="CA143" s="148">
        <f>IF(AND('BLOC PM'!$K133&gt;synthèse!CA$14,'BLOC PM'!$K133&lt;synthèse!CA$14+0.1),1,0)</f>
        <v>0</v>
      </c>
      <c r="CB143" s="148">
        <f>IF(AND('BLOC PM'!$K133&gt;synthèse!CB$14,'BLOC PM'!$K133&lt;synthèse!CB$14+0.1),1,0)</f>
        <v>0</v>
      </c>
      <c r="CC143" s="148">
        <f>IF(AND('BLOC PM'!$K133&gt;synthèse!CC$14,'BLOC PM'!$K133&lt;synthèse!CC$14+0.1),1,0)</f>
        <v>0</v>
      </c>
      <c r="CD143" s="148">
        <f>IF(AND('BLOC PM'!$K133&gt;synthèse!CD$14,'BLOC PM'!$K133&lt;synthèse!CD$14+0.1),1,0)</f>
        <v>0</v>
      </c>
      <c r="CE143" s="148">
        <f>IF(AND('BLOC PM'!$K133&gt;synthèse!CE$14,'BLOC PM'!$K133&lt;synthèse!CE$14+0.1),1,0)</f>
        <v>0</v>
      </c>
      <c r="CF143" s="148">
        <f>IF(AND('BLOC PM'!$K133&gt;synthèse!CF$14,'BLOC PM'!$K133&lt;synthèse!CF$14+0.1),1,0)</f>
        <v>0</v>
      </c>
      <c r="CG143" s="148">
        <f>IF(AND('BLOC PM'!$K133&gt;synthèse!CG$14,'BLOC PM'!$K133&lt;synthèse!CG$14+0.1),1,0)</f>
        <v>0</v>
      </c>
      <c r="CH143" s="148">
        <f>IF(AND('BLOC PM'!$K133&gt;synthèse!CH$14,'BLOC PM'!$K133&lt;synthèse!CH$14+0.1),1,0)</f>
        <v>0</v>
      </c>
      <c r="CI143" s="148">
        <f>IF(AND('BLOC PM'!$K133&gt;synthèse!CI$14,'BLOC PM'!$K133&lt;synthèse!CI$14+0.1),1,0)</f>
        <v>0</v>
      </c>
      <c r="CJ143" s="148">
        <f>IF(AND('BLOC PM'!$K133&gt;synthèse!CJ$14,'BLOC PM'!$K133&lt;synthèse!CJ$14+0.1),1,0)</f>
        <v>0</v>
      </c>
      <c r="CK143" s="148">
        <f>IF(AND('BLOC PM'!$K133&gt;synthèse!CK$14,'BLOC PM'!$K133&lt;synthèse!CK$14+0.1),1,0)</f>
        <v>0</v>
      </c>
    </row>
    <row r="144" spans="1:89" x14ac:dyDescent="0.2">
      <c r="A144" s="7"/>
      <c r="M144" s="9" t="str">
        <f>IF('BLOC PM'!A134&lt;&gt;"",'BLOC PM'!A134,"")</f>
        <v/>
      </c>
      <c r="N144" s="9">
        <f>IF(AND('BLOC PM'!A134&lt;&gt;"",'BLOC PM'!N134&lt;&gt;"*Non mis en vente"),1,0)</f>
        <v>0</v>
      </c>
      <c r="O144" s="9">
        <f>IF(OR('BLOC PM'!E134="CR",'BLOC PM'!E134="CE"),1,0)</f>
        <v>0</v>
      </c>
      <c r="P144" s="9">
        <f>IF(AND('BLOC PM'!N134&lt;&gt;"*RETIRE",'BLOC PM'!N134&lt;&gt;"*PAS D'OFFRE",'BLOC PM'!N134&lt;&gt;""),1,0)</f>
        <v>0</v>
      </c>
      <c r="Q144" s="10">
        <f>'BLOC PM'!I134</f>
        <v>0</v>
      </c>
      <c r="R144" s="10">
        <f t="shared" si="187"/>
        <v>0</v>
      </c>
      <c r="S144" s="10">
        <f>'BLOC PM'!L134</f>
        <v>0</v>
      </c>
      <c r="T144" s="10">
        <f t="shared" si="188"/>
        <v>0</v>
      </c>
      <c r="U144" s="10">
        <f>'BLOC PM'!O134</f>
        <v>0</v>
      </c>
      <c r="V144" s="10">
        <f t="shared" si="189"/>
        <v>0</v>
      </c>
      <c r="W144" s="10">
        <f>'BLOC PM'!B134</f>
        <v>0</v>
      </c>
      <c r="Y144" s="2">
        <f>+'UP PM'!A135</f>
        <v>0</v>
      </c>
      <c r="Z144" s="2">
        <f>IF(AND('UP PM'!A135&lt;&gt;"",'UP PM'!N135&lt;&gt;"*Non mis en vente"),1,0)</f>
        <v>0</v>
      </c>
      <c r="AA144" s="2">
        <f>IF(AND('UP PM'!N135&lt;&gt;"*RETIRE",'UP PM'!N135&lt;&gt;"*PAS D'OFFRE",'UP PM'!N135&lt;&gt;""),1,0)</f>
        <v>0</v>
      </c>
      <c r="AB144" s="10">
        <f>+'UP PM'!G135</f>
        <v>0</v>
      </c>
      <c r="AC144" s="2">
        <f t="shared" si="183"/>
        <v>0</v>
      </c>
      <c r="AD144" s="2">
        <f>'UP PM'!B135</f>
        <v>0</v>
      </c>
      <c r="AF144" s="154"/>
      <c r="AG144" s="9" t="str">
        <f>IF('BLOC PM'!A134&lt;&gt;"",'BLOC PM'!A134,"")</f>
        <v/>
      </c>
      <c r="AH144" s="148">
        <f>IF(AND('BLOC PM'!$K134&gt;synthèse!AH$14,'BLOC PM'!$K134&lt;synthèse!AH$14+0.1),1,0)</f>
        <v>0</v>
      </c>
      <c r="AI144" s="148">
        <f>IF(AND('BLOC PM'!$K134&gt;synthèse!AI$14,'BLOC PM'!$K134&lt;synthèse!AI$14+0.1),1,0)</f>
        <v>0</v>
      </c>
      <c r="AJ144" s="148">
        <f>IF(AND('BLOC PM'!$K134&gt;synthèse!AJ$14,'BLOC PM'!$K134&lt;synthèse!AJ$14+0.1),1,0)</f>
        <v>0</v>
      </c>
      <c r="AK144" s="148">
        <f>IF(AND('BLOC PM'!$K134&gt;synthèse!AK$14,'BLOC PM'!$K134&lt;synthèse!AK$14+0.1),1,0)</f>
        <v>0</v>
      </c>
      <c r="AL144" s="148">
        <f>IF(AND('BLOC PM'!$K134&gt;synthèse!AL$14,'BLOC PM'!$K134&lt;synthèse!AL$14+0.1),1,0)</f>
        <v>0</v>
      </c>
      <c r="AM144" s="148">
        <f>IF(AND('BLOC PM'!$K134&gt;synthèse!AM$14,'BLOC PM'!$K134&lt;synthèse!AM$14+0.1),1,0)</f>
        <v>0</v>
      </c>
      <c r="AN144" s="148">
        <f>IF(AND('BLOC PM'!$K134&gt;synthèse!AN$14,'BLOC PM'!$K134&lt;synthèse!AN$14+0.1),1,0)</f>
        <v>0</v>
      </c>
      <c r="AO144" s="148">
        <f>IF(AND('BLOC PM'!$K134&gt;synthèse!AO$14,'BLOC PM'!$K134&lt;synthèse!AO$14+0.1),1,0)</f>
        <v>0</v>
      </c>
      <c r="AP144" s="148">
        <f>IF(AND('BLOC PM'!$K134&gt;synthèse!AP$14,'BLOC PM'!$K134&lt;synthèse!AP$14+0.1),1,0)</f>
        <v>0</v>
      </c>
      <c r="AQ144" s="148">
        <f>IF(AND('BLOC PM'!$K134&gt;synthèse!AQ$14,'BLOC PM'!$K134&lt;synthèse!AQ$14+0.1),1,0)</f>
        <v>0</v>
      </c>
      <c r="AR144" s="148">
        <f>IF(AND('BLOC PM'!$K134&gt;synthèse!AR$14,'BLOC PM'!$K134&lt;synthèse!AR$14+0.1),1,0)</f>
        <v>0</v>
      </c>
      <c r="AS144" s="148">
        <f>IF(AND('BLOC PM'!$K134&gt;synthèse!AS$14,'BLOC PM'!$K134&lt;synthèse!AS$14+0.1),1,0)</f>
        <v>0</v>
      </c>
      <c r="AT144" s="148">
        <f>IF(AND('BLOC PM'!$K134&gt;synthèse!AT$14,'BLOC PM'!$K134&lt;synthèse!AT$14+0.1),1,0)</f>
        <v>0</v>
      </c>
      <c r="AU144" s="148">
        <f>IF(AND('BLOC PM'!$K134&gt;synthèse!AU$14,'BLOC PM'!$K134&lt;synthèse!AU$14+0.1),1,0)</f>
        <v>0</v>
      </c>
      <c r="AV144" s="148">
        <f>IF(AND('BLOC PM'!$K134&gt;synthèse!AV$14,'BLOC PM'!$K134&lt;synthèse!AV$14+0.1),1,0)</f>
        <v>0</v>
      </c>
      <c r="AW144" s="148">
        <f>IF(AND('BLOC PM'!$K134&gt;synthèse!AW$14,'BLOC PM'!$K134&lt;synthèse!AW$14+0.1),1,0)</f>
        <v>0</v>
      </c>
      <c r="AX144" s="148">
        <f>IF(AND('BLOC PM'!$K134&gt;synthèse!AX$14,'BLOC PM'!$K134&lt;synthèse!AX$14+0.1),1,0)</f>
        <v>0</v>
      </c>
      <c r="AY144" s="148">
        <f>IF(AND('BLOC PM'!$K134&gt;synthèse!AY$14,'BLOC PM'!$K134&lt;synthèse!AY$14+0.1),1,0)</f>
        <v>0</v>
      </c>
      <c r="AZ144" s="148">
        <f>IF(AND('BLOC PM'!$K134&gt;synthèse!AZ$14,'BLOC PM'!$K134&lt;synthèse!AZ$14+0.1),1,0)</f>
        <v>0</v>
      </c>
      <c r="BA144" s="148">
        <f>IF(AND('BLOC PM'!$K134&gt;synthèse!BA$14,'BLOC PM'!$K134&lt;synthèse!BA$14+0.1),1,0)</f>
        <v>0</v>
      </c>
      <c r="BB144" s="148">
        <f>IF(AND('BLOC PM'!$K134&gt;synthèse!BB$14,'BLOC PM'!$K134&lt;synthèse!BB$14+0.1),1,0)</f>
        <v>0</v>
      </c>
      <c r="BC144" s="148">
        <f>IF(AND('BLOC PM'!$K134&gt;synthèse!BC$14,'BLOC PM'!$K134&lt;synthèse!BC$14+0.1),1,0)</f>
        <v>0</v>
      </c>
      <c r="BD144" s="148">
        <f>IF(AND('BLOC PM'!$K134&gt;synthèse!BD$14,'BLOC PM'!$K134&lt;synthèse!BD$14+0.1),1,0)</f>
        <v>0</v>
      </c>
      <c r="BE144" s="148">
        <f>IF(AND('BLOC PM'!$K134&gt;synthèse!BE$14,'BLOC PM'!$K134&lt;synthèse!BE$14+0.1),1,0)</f>
        <v>0</v>
      </c>
      <c r="BF144" s="148">
        <f>IF(AND('BLOC PM'!$K134&gt;synthèse!BF$14,'BLOC PM'!$K134&lt;synthèse!BF$14+0.1),1,0)</f>
        <v>0</v>
      </c>
      <c r="BG144" s="148">
        <f>IF(AND('BLOC PM'!$K134&gt;synthèse!BG$14,'BLOC PM'!$K134&lt;synthèse!BG$14+0.1),1,0)</f>
        <v>0</v>
      </c>
      <c r="BH144" s="148">
        <f>IF(AND('BLOC PM'!$K134&gt;synthèse!BH$14,'BLOC PM'!$K134&lt;synthèse!BH$14+0.1),1,0)</f>
        <v>0</v>
      </c>
      <c r="BI144" s="148">
        <f>IF(AND('BLOC PM'!$K134&gt;synthèse!BI$14,'BLOC PM'!$K134&lt;synthèse!BI$14+0.1),1,0)</f>
        <v>0</v>
      </c>
      <c r="BJ144" s="148">
        <f>IF(AND('BLOC PM'!$K134&gt;synthèse!BJ$14,'BLOC PM'!$K134&lt;synthèse!BJ$14+0.1),1,0)</f>
        <v>0</v>
      </c>
      <c r="BK144" s="148">
        <f>IF(AND('BLOC PM'!$K134&gt;synthèse!BK$14,'BLOC PM'!$K134&lt;synthèse!BK$14+0.1),1,0)</f>
        <v>0</v>
      </c>
      <c r="BL144" s="148">
        <f>IF(AND('BLOC PM'!$K134&gt;synthèse!BL$14,'BLOC PM'!$K134&lt;synthèse!BL$14+0.1),1,0)</f>
        <v>0</v>
      </c>
      <c r="BM144" s="148">
        <f>IF(AND('BLOC PM'!$K134&gt;synthèse!BM$14,'BLOC PM'!$K134&lt;synthèse!BM$14+0.1),1,0)</f>
        <v>0</v>
      </c>
      <c r="BN144" s="148">
        <f>IF(AND('BLOC PM'!$K134&gt;synthèse!BN$14,'BLOC PM'!$K134&lt;synthèse!BN$14+0.1),1,0)</f>
        <v>0</v>
      </c>
      <c r="BO144" s="148">
        <f>IF(AND('BLOC PM'!$K134&gt;synthèse!BO$14,'BLOC PM'!$K134&lt;synthèse!BO$14+0.1),1,0)</f>
        <v>0</v>
      </c>
      <c r="BP144" s="148">
        <f>IF(AND('BLOC PM'!$K134&gt;synthèse!BP$14,'BLOC PM'!$K134&lt;synthèse!BP$14+0.1),1,0)</f>
        <v>0</v>
      </c>
      <c r="BQ144" s="148">
        <f>IF(AND('BLOC PM'!$K134&gt;synthèse!BQ$14,'BLOC PM'!$K134&lt;synthèse!BQ$14+0.1),1,0)</f>
        <v>0</v>
      </c>
      <c r="BR144" s="148">
        <f>IF(AND('BLOC PM'!$K134&gt;synthèse!BR$14,'BLOC PM'!$K134&lt;synthèse!BR$14+0.1),1,0)</f>
        <v>0</v>
      </c>
      <c r="BS144" s="148">
        <f>IF(AND('BLOC PM'!$K134&gt;synthèse!BS$14,'BLOC PM'!$K134&lt;synthèse!BS$14+0.1),1,0)</f>
        <v>0</v>
      </c>
      <c r="BT144" s="148">
        <f>IF(AND('BLOC PM'!$K134&gt;synthèse!BT$14,'BLOC PM'!$K134&lt;synthèse!BT$14+0.1),1,0)</f>
        <v>0</v>
      </c>
      <c r="BU144" s="148">
        <f>IF(AND('BLOC PM'!$K134&gt;synthèse!BU$14,'BLOC PM'!$K134&lt;synthèse!BU$14+0.1),1,0)</f>
        <v>0</v>
      </c>
      <c r="BV144" s="148">
        <f>IF(AND('BLOC PM'!$K134&gt;synthèse!BV$14,'BLOC PM'!$K134&lt;synthèse!BV$14+0.1),1,0)</f>
        <v>0</v>
      </c>
      <c r="BW144" s="148">
        <f>IF(AND('BLOC PM'!$K134&gt;synthèse!BW$14,'BLOC PM'!$K134&lt;synthèse!BW$14+0.1),1,0)</f>
        <v>0</v>
      </c>
      <c r="BX144" s="148">
        <f>IF(AND('BLOC PM'!$K134&gt;synthèse!BX$14,'BLOC PM'!$K134&lt;synthèse!BX$14+0.1),1,0)</f>
        <v>0</v>
      </c>
      <c r="BY144" s="148">
        <f>IF(AND('BLOC PM'!$K134&gt;synthèse!BY$14,'BLOC PM'!$K134&lt;synthèse!BY$14+0.1),1,0)</f>
        <v>0</v>
      </c>
      <c r="BZ144" s="148">
        <f>IF(AND('BLOC PM'!$K134&gt;synthèse!BZ$14,'BLOC PM'!$K134&lt;synthèse!BZ$14+0.1),1,0)</f>
        <v>0</v>
      </c>
      <c r="CA144" s="148">
        <f>IF(AND('BLOC PM'!$K134&gt;synthèse!CA$14,'BLOC PM'!$K134&lt;synthèse!CA$14+0.1),1,0)</f>
        <v>0</v>
      </c>
      <c r="CB144" s="148">
        <f>IF(AND('BLOC PM'!$K134&gt;synthèse!CB$14,'BLOC PM'!$K134&lt;synthèse!CB$14+0.1),1,0)</f>
        <v>0</v>
      </c>
      <c r="CC144" s="148">
        <f>IF(AND('BLOC PM'!$K134&gt;synthèse!CC$14,'BLOC PM'!$K134&lt;synthèse!CC$14+0.1),1,0)</f>
        <v>0</v>
      </c>
      <c r="CD144" s="148">
        <f>IF(AND('BLOC PM'!$K134&gt;synthèse!CD$14,'BLOC PM'!$K134&lt;synthèse!CD$14+0.1),1,0)</f>
        <v>0</v>
      </c>
      <c r="CE144" s="148">
        <f>IF(AND('BLOC PM'!$K134&gt;synthèse!CE$14,'BLOC PM'!$K134&lt;synthèse!CE$14+0.1),1,0)</f>
        <v>0</v>
      </c>
      <c r="CF144" s="148">
        <f>IF(AND('BLOC PM'!$K134&gt;synthèse!CF$14,'BLOC PM'!$K134&lt;synthèse!CF$14+0.1),1,0)</f>
        <v>0</v>
      </c>
      <c r="CG144" s="148">
        <f>IF(AND('BLOC PM'!$K134&gt;synthèse!CG$14,'BLOC PM'!$K134&lt;synthèse!CG$14+0.1),1,0)</f>
        <v>0</v>
      </c>
      <c r="CH144" s="148">
        <f>IF(AND('BLOC PM'!$K134&gt;synthèse!CH$14,'BLOC PM'!$K134&lt;synthèse!CH$14+0.1),1,0)</f>
        <v>0</v>
      </c>
      <c r="CI144" s="148">
        <f>IF(AND('BLOC PM'!$K134&gt;synthèse!CI$14,'BLOC PM'!$K134&lt;synthèse!CI$14+0.1),1,0)</f>
        <v>0</v>
      </c>
      <c r="CJ144" s="148">
        <f>IF(AND('BLOC PM'!$K134&gt;synthèse!CJ$14,'BLOC PM'!$K134&lt;synthèse!CJ$14+0.1),1,0)</f>
        <v>0</v>
      </c>
      <c r="CK144" s="148">
        <f>IF(AND('BLOC PM'!$K134&gt;synthèse!CK$14,'BLOC PM'!$K134&lt;synthèse!CK$14+0.1),1,0)</f>
        <v>0</v>
      </c>
    </row>
    <row r="145" spans="1:146" x14ac:dyDescent="0.2">
      <c r="A145" s="7"/>
      <c r="AF145" s="154"/>
      <c r="AG145" s="9" t="str">
        <f>IF('BLOC PM'!A135&lt;&gt;"",'BLOC PM'!A135,"")</f>
        <v/>
      </c>
      <c r="AH145" s="148">
        <f>IF(AND('BLOC PM'!$K135&gt;synthèse!AH$14,'BLOC PM'!$K135&lt;synthèse!AH$14+0.1),1,0)</f>
        <v>0</v>
      </c>
      <c r="AI145" s="148">
        <f>IF(AND('BLOC PM'!$K135&gt;synthèse!AI$14,'BLOC PM'!$K135&lt;synthèse!AI$14+0.1),1,0)</f>
        <v>0</v>
      </c>
      <c r="AJ145" s="148">
        <f>IF(AND('BLOC PM'!$K135&gt;synthèse!AJ$14,'BLOC PM'!$K135&lt;synthèse!AJ$14+0.1),1,0)</f>
        <v>0</v>
      </c>
      <c r="AK145" s="148">
        <f>IF(AND('BLOC PM'!$K135&gt;synthèse!AK$14,'BLOC PM'!$K135&lt;synthèse!AK$14+0.1),1,0)</f>
        <v>0</v>
      </c>
      <c r="AL145" s="148">
        <f>IF(AND('BLOC PM'!$K135&gt;synthèse!AL$14,'BLOC PM'!$K135&lt;synthèse!AL$14+0.1),1,0)</f>
        <v>0</v>
      </c>
      <c r="AM145" s="148">
        <f>IF(AND('BLOC PM'!$K135&gt;synthèse!AM$14,'BLOC PM'!$K135&lt;synthèse!AM$14+0.1),1,0)</f>
        <v>0</v>
      </c>
      <c r="AN145" s="148">
        <f>IF(AND('BLOC PM'!$K135&gt;synthèse!AN$14,'BLOC PM'!$K135&lt;synthèse!AN$14+0.1),1,0)</f>
        <v>0</v>
      </c>
      <c r="AO145" s="148">
        <f>IF(AND('BLOC PM'!$K135&gt;synthèse!AO$14,'BLOC PM'!$K135&lt;synthèse!AO$14+0.1),1,0)</f>
        <v>0</v>
      </c>
      <c r="AP145" s="148">
        <f>IF(AND('BLOC PM'!$K135&gt;synthèse!AP$14,'BLOC PM'!$K135&lt;synthèse!AP$14+0.1),1,0)</f>
        <v>0</v>
      </c>
      <c r="AQ145" s="148">
        <f>IF(AND('BLOC PM'!$K135&gt;synthèse!AQ$14,'BLOC PM'!$K135&lt;synthèse!AQ$14+0.1),1,0)</f>
        <v>0</v>
      </c>
      <c r="AR145" s="148">
        <f>IF(AND('BLOC PM'!$K135&gt;synthèse!AR$14,'BLOC PM'!$K135&lt;synthèse!AR$14+0.1),1,0)</f>
        <v>0</v>
      </c>
      <c r="AS145" s="148">
        <f>IF(AND('BLOC PM'!$K135&gt;synthèse!AS$14,'BLOC PM'!$K135&lt;synthèse!AS$14+0.1),1,0)</f>
        <v>0</v>
      </c>
      <c r="AT145" s="148">
        <f>IF(AND('BLOC PM'!$K135&gt;synthèse!AT$14,'BLOC PM'!$K135&lt;synthèse!AT$14+0.1),1,0)</f>
        <v>0</v>
      </c>
      <c r="AU145" s="148">
        <f>IF(AND('BLOC PM'!$K135&gt;synthèse!AU$14,'BLOC PM'!$K135&lt;synthèse!AU$14+0.1),1,0)</f>
        <v>0</v>
      </c>
      <c r="AV145" s="148">
        <f>IF(AND('BLOC PM'!$K135&gt;synthèse!AV$14,'BLOC PM'!$K135&lt;synthèse!AV$14+0.1),1,0)</f>
        <v>0</v>
      </c>
      <c r="AW145" s="148">
        <f>IF(AND('BLOC PM'!$K135&gt;synthèse!AW$14,'BLOC PM'!$K135&lt;synthèse!AW$14+0.1),1,0)</f>
        <v>0</v>
      </c>
      <c r="AX145" s="148">
        <f>IF(AND('BLOC PM'!$K135&gt;synthèse!AX$14,'BLOC PM'!$K135&lt;synthèse!AX$14+0.1),1,0)</f>
        <v>0</v>
      </c>
      <c r="AY145" s="148">
        <f>IF(AND('BLOC PM'!$K135&gt;synthèse!AY$14,'BLOC PM'!$K135&lt;synthèse!AY$14+0.1),1,0)</f>
        <v>0</v>
      </c>
      <c r="AZ145" s="148">
        <f>IF(AND('BLOC PM'!$K135&gt;synthèse!AZ$14,'BLOC PM'!$K135&lt;synthèse!AZ$14+0.1),1,0)</f>
        <v>0</v>
      </c>
      <c r="BA145" s="148">
        <f>IF(AND('BLOC PM'!$K135&gt;synthèse!BA$14,'BLOC PM'!$K135&lt;synthèse!BA$14+0.1),1,0)</f>
        <v>0</v>
      </c>
      <c r="BB145" s="148">
        <f>IF(AND('BLOC PM'!$K135&gt;synthèse!BB$14,'BLOC PM'!$K135&lt;synthèse!BB$14+0.1),1,0)</f>
        <v>0</v>
      </c>
      <c r="BC145" s="148">
        <f>IF(AND('BLOC PM'!$K135&gt;synthèse!BC$14,'BLOC PM'!$K135&lt;synthèse!BC$14+0.1),1,0)</f>
        <v>0</v>
      </c>
      <c r="BD145" s="148">
        <f>IF(AND('BLOC PM'!$K135&gt;synthèse!BD$14,'BLOC PM'!$K135&lt;synthèse!BD$14+0.1),1,0)</f>
        <v>0</v>
      </c>
      <c r="BE145" s="148">
        <f>IF(AND('BLOC PM'!$K135&gt;synthèse!BE$14,'BLOC PM'!$K135&lt;synthèse!BE$14+0.1),1,0)</f>
        <v>0</v>
      </c>
      <c r="BF145" s="148">
        <f>IF(AND('BLOC PM'!$K135&gt;synthèse!BF$14,'BLOC PM'!$K135&lt;synthèse!BF$14+0.1),1,0)</f>
        <v>0</v>
      </c>
      <c r="BG145" s="148">
        <f>IF(AND('BLOC PM'!$K135&gt;synthèse!BG$14,'BLOC PM'!$K135&lt;synthèse!BG$14+0.1),1,0)</f>
        <v>0</v>
      </c>
      <c r="BH145" s="148">
        <f>IF(AND('BLOC PM'!$K135&gt;synthèse!BH$14,'BLOC PM'!$K135&lt;synthèse!BH$14+0.1),1,0)</f>
        <v>0</v>
      </c>
      <c r="BI145" s="148">
        <f>IF(AND('BLOC PM'!$K135&gt;synthèse!BI$14,'BLOC PM'!$K135&lt;synthèse!BI$14+0.1),1,0)</f>
        <v>0</v>
      </c>
      <c r="BJ145" s="148">
        <f>IF(AND('BLOC PM'!$K135&gt;synthèse!BJ$14,'BLOC PM'!$K135&lt;synthèse!BJ$14+0.1),1,0)</f>
        <v>0</v>
      </c>
      <c r="BK145" s="148">
        <f>IF(AND('BLOC PM'!$K135&gt;synthèse!BK$14,'BLOC PM'!$K135&lt;synthèse!BK$14+0.1),1,0)</f>
        <v>0</v>
      </c>
      <c r="BL145" s="148">
        <f>IF(AND('BLOC PM'!$K135&gt;synthèse!BL$14,'BLOC PM'!$K135&lt;synthèse!BL$14+0.1),1,0)</f>
        <v>0</v>
      </c>
      <c r="BM145" s="148">
        <f>IF(AND('BLOC PM'!$K135&gt;synthèse!BM$14,'BLOC PM'!$K135&lt;synthèse!BM$14+0.1),1,0)</f>
        <v>0</v>
      </c>
      <c r="BN145" s="148">
        <f>IF(AND('BLOC PM'!$K135&gt;synthèse!BN$14,'BLOC PM'!$K135&lt;synthèse!BN$14+0.1),1,0)</f>
        <v>0</v>
      </c>
      <c r="BO145" s="148">
        <f>IF(AND('BLOC PM'!$K135&gt;synthèse!BO$14,'BLOC PM'!$K135&lt;synthèse!BO$14+0.1),1,0)</f>
        <v>0</v>
      </c>
      <c r="BP145" s="148">
        <f>IF(AND('BLOC PM'!$K135&gt;synthèse!BP$14,'BLOC PM'!$K135&lt;synthèse!BP$14+0.1),1,0)</f>
        <v>0</v>
      </c>
      <c r="BQ145" s="148">
        <f>IF(AND('BLOC PM'!$K135&gt;synthèse!BQ$14,'BLOC PM'!$K135&lt;synthèse!BQ$14+0.1),1,0)</f>
        <v>0</v>
      </c>
      <c r="BR145" s="148">
        <f>IF(AND('BLOC PM'!$K135&gt;synthèse!BR$14,'BLOC PM'!$K135&lt;synthèse!BR$14+0.1),1,0)</f>
        <v>0</v>
      </c>
      <c r="BS145" s="148">
        <f>IF(AND('BLOC PM'!$K135&gt;synthèse!BS$14,'BLOC PM'!$K135&lt;synthèse!BS$14+0.1),1,0)</f>
        <v>0</v>
      </c>
      <c r="BT145" s="148">
        <f>IF(AND('BLOC PM'!$K135&gt;synthèse!BT$14,'BLOC PM'!$K135&lt;synthèse!BT$14+0.1),1,0)</f>
        <v>0</v>
      </c>
      <c r="BU145" s="148">
        <f>IF(AND('BLOC PM'!$K135&gt;synthèse!BU$14,'BLOC PM'!$K135&lt;synthèse!BU$14+0.1),1,0)</f>
        <v>0</v>
      </c>
      <c r="BV145" s="148">
        <f>IF(AND('BLOC PM'!$K135&gt;synthèse!BV$14,'BLOC PM'!$K135&lt;synthèse!BV$14+0.1),1,0)</f>
        <v>0</v>
      </c>
      <c r="BW145" s="148">
        <f>IF(AND('BLOC PM'!$K135&gt;synthèse!BW$14,'BLOC PM'!$K135&lt;synthèse!BW$14+0.1),1,0)</f>
        <v>0</v>
      </c>
      <c r="BX145" s="148">
        <f>IF(AND('BLOC PM'!$K135&gt;synthèse!BX$14,'BLOC PM'!$K135&lt;synthèse!BX$14+0.1),1,0)</f>
        <v>0</v>
      </c>
      <c r="BY145" s="148">
        <f>IF(AND('BLOC PM'!$K135&gt;synthèse!BY$14,'BLOC PM'!$K135&lt;synthèse!BY$14+0.1),1,0)</f>
        <v>0</v>
      </c>
      <c r="BZ145" s="148">
        <f>IF(AND('BLOC PM'!$K135&gt;synthèse!BZ$14,'BLOC PM'!$K135&lt;synthèse!BZ$14+0.1),1,0)</f>
        <v>0</v>
      </c>
      <c r="CA145" s="148">
        <f>IF(AND('BLOC PM'!$K135&gt;synthèse!CA$14,'BLOC PM'!$K135&lt;synthèse!CA$14+0.1),1,0)</f>
        <v>0</v>
      </c>
      <c r="CB145" s="148">
        <f>IF(AND('BLOC PM'!$K135&gt;synthèse!CB$14,'BLOC PM'!$K135&lt;synthèse!CB$14+0.1),1,0)</f>
        <v>0</v>
      </c>
      <c r="CC145" s="148">
        <f>IF(AND('BLOC PM'!$K135&gt;synthèse!CC$14,'BLOC PM'!$K135&lt;synthèse!CC$14+0.1),1,0)</f>
        <v>0</v>
      </c>
      <c r="CD145" s="148">
        <f>IF(AND('BLOC PM'!$K135&gt;synthèse!CD$14,'BLOC PM'!$K135&lt;synthèse!CD$14+0.1),1,0)</f>
        <v>0</v>
      </c>
      <c r="CE145" s="148">
        <f>IF(AND('BLOC PM'!$K135&gt;synthèse!CE$14,'BLOC PM'!$K135&lt;synthèse!CE$14+0.1),1,0)</f>
        <v>0</v>
      </c>
      <c r="CF145" s="148">
        <f>IF(AND('BLOC PM'!$K135&gt;synthèse!CF$14,'BLOC PM'!$K135&lt;synthèse!CF$14+0.1),1,0)</f>
        <v>0</v>
      </c>
      <c r="CG145" s="148">
        <f>IF(AND('BLOC PM'!$K135&gt;synthèse!CG$14,'BLOC PM'!$K135&lt;synthèse!CG$14+0.1),1,0)</f>
        <v>0</v>
      </c>
      <c r="CH145" s="148">
        <f>IF(AND('BLOC PM'!$K135&gt;synthèse!CH$14,'BLOC PM'!$K135&lt;synthèse!CH$14+0.1),1,0)</f>
        <v>0</v>
      </c>
      <c r="CI145" s="148">
        <f>IF(AND('BLOC PM'!$K135&gt;synthèse!CI$14,'BLOC PM'!$K135&lt;synthèse!CI$14+0.1),1,0)</f>
        <v>0</v>
      </c>
      <c r="CJ145" s="148">
        <f>IF(AND('BLOC PM'!$K135&gt;synthèse!CJ$14,'BLOC PM'!$K135&lt;synthèse!CJ$14+0.1),1,0)</f>
        <v>0</v>
      </c>
      <c r="CK145" s="148">
        <f>IF(AND('BLOC PM'!$K135&gt;synthèse!CK$14,'BLOC PM'!$K135&lt;synthèse!CK$14+0.1),1,0)</f>
        <v>0</v>
      </c>
    </row>
    <row r="146" spans="1:146" x14ac:dyDescent="0.2">
      <c r="A146" s="7"/>
      <c r="AC146" s="7"/>
      <c r="AD146" s="7"/>
      <c r="AE146" s="7"/>
      <c r="AF146" s="28"/>
      <c r="AG146" s="6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34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</row>
    <row r="147" spans="1:146" x14ac:dyDescent="0.2">
      <c r="A147" s="7"/>
      <c r="D147" s="5"/>
      <c r="E147" s="6"/>
      <c r="AC147" s="7"/>
      <c r="AD147" s="7"/>
      <c r="AE147" s="7"/>
      <c r="AF147" s="17"/>
      <c r="AG147" s="6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34"/>
      <c r="CM147" s="43" t="s">
        <v>24</v>
      </c>
      <c r="CN147" s="44"/>
      <c r="CO147" s="44"/>
      <c r="CP147" s="44"/>
      <c r="CQ147" s="44"/>
      <c r="CR147" s="44"/>
      <c r="CS147" s="44"/>
      <c r="CT147" s="44"/>
      <c r="CU147" s="44"/>
      <c r="CV147" s="44"/>
      <c r="CW147" s="44"/>
      <c r="CX147" s="44"/>
      <c r="CY147" s="44"/>
      <c r="CZ147" s="44"/>
      <c r="DA147" s="44"/>
      <c r="DB147" s="44"/>
      <c r="DC147" s="44"/>
      <c r="DD147" s="44"/>
      <c r="DE147" s="44"/>
      <c r="DF147" s="44"/>
      <c r="DG147" s="45"/>
      <c r="DH147" s="45"/>
      <c r="DI147" s="45"/>
      <c r="DJ147" s="45"/>
      <c r="DK147" s="45"/>
      <c r="DL147" s="45"/>
      <c r="DM147" s="45"/>
      <c r="DN147" s="45"/>
      <c r="DO147" s="45"/>
      <c r="DP147" s="45"/>
      <c r="DQ147" s="45"/>
      <c r="DR147" s="45"/>
      <c r="DS147" s="45"/>
      <c r="DT147" s="45"/>
      <c r="DU147" s="45"/>
      <c r="DV147" s="45"/>
      <c r="DW147" s="45"/>
      <c r="DX147" s="45"/>
      <c r="DY147" s="45"/>
      <c r="DZ147" s="45"/>
      <c r="EA147" s="45"/>
      <c r="EB147" s="45"/>
      <c r="EC147" s="45"/>
      <c r="ED147" s="45"/>
      <c r="EE147" s="45"/>
      <c r="EF147" s="45"/>
      <c r="EG147" s="45"/>
      <c r="EH147" s="45"/>
      <c r="EI147" s="45"/>
      <c r="EJ147" s="45"/>
      <c r="EK147" s="45"/>
      <c r="EL147" s="45"/>
      <c r="EM147" s="45"/>
      <c r="EN147" s="45"/>
      <c r="EO147" s="45"/>
      <c r="EP147" s="45"/>
    </row>
    <row r="148" spans="1:146" x14ac:dyDescent="0.2">
      <c r="C148" s="56"/>
      <c r="D148" s="98"/>
      <c r="E148" s="99"/>
      <c r="F148" s="56"/>
      <c r="AC148" s="7"/>
      <c r="AD148" s="7"/>
      <c r="AE148" s="7"/>
      <c r="AF148" s="17"/>
      <c r="AG148" s="18" t="s">
        <v>7</v>
      </c>
      <c r="AH148" s="23">
        <f>SUM(AH15:AH120)</f>
        <v>0</v>
      </c>
      <c r="AI148" s="23">
        <f t="shared" ref="AI148:AS148" si="191">SUM(AI15:AI140)</f>
        <v>0</v>
      </c>
      <c r="AJ148" s="23">
        <f t="shared" si="191"/>
        <v>0</v>
      </c>
      <c r="AK148" s="23">
        <f t="shared" si="191"/>
        <v>0</v>
      </c>
      <c r="AL148" s="23">
        <f t="shared" si="191"/>
        <v>3</v>
      </c>
      <c r="AM148" s="23">
        <f t="shared" si="191"/>
        <v>1</v>
      </c>
      <c r="AN148" s="23">
        <f t="shared" si="191"/>
        <v>2</v>
      </c>
      <c r="AO148" s="23">
        <f t="shared" si="191"/>
        <v>1</v>
      </c>
      <c r="AP148" s="23">
        <f t="shared" si="191"/>
        <v>1</v>
      </c>
      <c r="AQ148" s="23">
        <f t="shared" si="191"/>
        <v>0</v>
      </c>
      <c r="AR148" s="23">
        <f t="shared" si="191"/>
        <v>0</v>
      </c>
      <c r="AS148" s="23">
        <f t="shared" si="191"/>
        <v>1</v>
      </c>
      <c r="AT148" s="23">
        <f t="shared" ref="AT148:CK148" si="192">SUM(AT15:AT140)</f>
        <v>1</v>
      </c>
      <c r="AU148" s="23">
        <f t="shared" si="192"/>
        <v>1</v>
      </c>
      <c r="AV148" s="23">
        <f t="shared" si="192"/>
        <v>0</v>
      </c>
      <c r="AW148" s="23">
        <f t="shared" si="192"/>
        <v>0</v>
      </c>
      <c r="AX148" s="23">
        <f t="shared" si="192"/>
        <v>1</v>
      </c>
      <c r="AY148" s="23">
        <f t="shared" si="192"/>
        <v>0</v>
      </c>
      <c r="AZ148" s="23">
        <f t="shared" si="192"/>
        <v>0</v>
      </c>
      <c r="BA148" s="23">
        <f t="shared" si="192"/>
        <v>1</v>
      </c>
      <c r="BB148" s="23">
        <f t="shared" si="192"/>
        <v>1</v>
      </c>
      <c r="BC148" s="23">
        <f t="shared" si="192"/>
        <v>1</v>
      </c>
      <c r="BD148" s="23">
        <f t="shared" si="192"/>
        <v>0</v>
      </c>
      <c r="BE148" s="23">
        <f t="shared" si="192"/>
        <v>0</v>
      </c>
      <c r="BF148" s="23">
        <f t="shared" si="192"/>
        <v>0</v>
      </c>
      <c r="BG148" s="23">
        <f t="shared" si="192"/>
        <v>0</v>
      </c>
      <c r="BH148" s="23">
        <f t="shared" si="192"/>
        <v>0</v>
      </c>
      <c r="BI148" s="23">
        <f t="shared" si="192"/>
        <v>0</v>
      </c>
      <c r="BJ148" s="23">
        <f t="shared" si="192"/>
        <v>0</v>
      </c>
      <c r="BK148" s="23">
        <f t="shared" si="192"/>
        <v>0</v>
      </c>
      <c r="BL148" s="23">
        <f t="shared" si="192"/>
        <v>0</v>
      </c>
      <c r="BM148" s="23">
        <f t="shared" si="192"/>
        <v>0</v>
      </c>
      <c r="BN148" s="23">
        <f t="shared" si="192"/>
        <v>0</v>
      </c>
      <c r="BO148" s="23">
        <f t="shared" si="192"/>
        <v>0</v>
      </c>
      <c r="BP148" s="23">
        <f t="shared" si="192"/>
        <v>0</v>
      </c>
      <c r="BQ148" s="23">
        <f t="shared" si="192"/>
        <v>0</v>
      </c>
      <c r="BR148" s="23">
        <f t="shared" si="192"/>
        <v>0</v>
      </c>
      <c r="BS148" s="23">
        <f t="shared" si="192"/>
        <v>0</v>
      </c>
      <c r="BT148" s="23">
        <f t="shared" si="192"/>
        <v>0</v>
      </c>
      <c r="BU148" s="23">
        <f t="shared" si="192"/>
        <v>0</v>
      </c>
      <c r="BV148" s="23">
        <f t="shared" si="192"/>
        <v>0</v>
      </c>
      <c r="BW148" s="23">
        <f t="shared" si="192"/>
        <v>0</v>
      </c>
      <c r="BX148" s="23">
        <f t="shared" si="192"/>
        <v>0</v>
      </c>
      <c r="BY148" s="23">
        <f t="shared" si="192"/>
        <v>0</v>
      </c>
      <c r="BZ148" s="23">
        <f t="shared" si="192"/>
        <v>0</v>
      </c>
      <c r="CA148" s="23">
        <f t="shared" si="192"/>
        <v>0</v>
      </c>
      <c r="CB148" s="23">
        <f t="shared" si="192"/>
        <v>0</v>
      </c>
      <c r="CC148" s="23">
        <f t="shared" si="192"/>
        <v>0</v>
      </c>
      <c r="CD148" s="23">
        <f t="shared" si="192"/>
        <v>0</v>
      </c>
      <c r="CE148" s="23">
        <f t="shared" si="192"/>
        <v>0</v>
      </c>
      <c r="CF148" s="23">
        <f t="shared" si="192"/>
        <v>0</v>
      </c>
      <c r="CG148" s="23">
        <f t="shared" si="192"/>
        <v>0</v>
      </c>
      <c r="CH148" s="23">
        <f t="shared" si="192"/>
        <v>0</v>
      </c>
      <c r="CI148" s="23">
        <f t="shared" si="192"/>
        <v>0</v>
      </c>
      <c r="CJ148" s="23">
        <f t="shared" si="192"/>
        <v>0</v>
      </c>
      <c r="CK148" s="23">
        <f t="shared" si="192"/>
        <v>0</v>
      </c>
      <c r="CL148" s="20" t="s">
        <v>8</v>
      </c>
      <c r="CM148" s="25">
        <f>SUMPRODUCT($P15:$P140,CM15:CM140)</f>
        <v>0</v>
      </c>
      <c r="CN148" s="25">
        <f t="shared" ref="CN148:EP148" si="193">SUMPRODUCT($P15:$P140,CN15:CN140)</f>
        <v>0</v>
      </c>
      <c r="CO148" s="25">
        <f t="shared" si="193"/>
        <v>0</v>
      </c>
      <c r="CP148" s="25">
        <f t="shared" si="193"/>
        <v>0</v>
      </c>
      <c r="CQ148" s="25">
        <f t="shared" si="193"/>
        <v>0</v>
      </c>
      <c r="CR148" s="25">
        <f t="shared" si="193"/>
        <v>1</v>
      </c>
      <c r="CS148" s="25">
        <f t="shared" si="193"/>
        <v>0</v>
      </c>
      <c r="CT148" s="25">
        <f t="shared" si="193"/>
        <v>0</v>
      </c>
      <c r="CU148" s="25">
        <f t="shared" si="193"/>
        <v>0</v>
      </c>
      <c r="CV148" s="25">
        <f t="shared" si="193"/>
        <v>0</v>
      </c>
      <c r="CW148" s="25">
        <f t="shared" si="193"/>
        <v>0</v>
      </c>
      <c r="CX148" s="25">
        <f t="shared" si="193"/>
        <v>0</v>
      </c>
      <c r="CY148" s="25">
        <f t="shared" si="193"/>
        <v>1</v>
      </c>
      <c r="CZ148" s="25">
        <f t="shared" si="193"/>
        <v>0</v>
      </c>
      <c r="DA148" s="25">
        <f t="shared" si="193"/>
        <v>0</v>
      </c>
      <c r="DB148" s="25">
        <f t="shared" si="193"/>
        <v>0</v>
      </c>
      <c r="DC148" s="25">
        <f t="shared" si="193"/>
        <v>1</v>
      </c>
      <c r="DD148" s="25">
        <f t="shared" si="193"/>
        <v>0</v>
      </c>
      <c r="DE148" s="25">
        <f t="shared" si="193"/>
        <v>0</v>
      </c>
      <c r="DF148" s="25">
        <f t="shared" si="193"/>
        <v>0</v>
      </c>
      <c r="DG148" s="25">
        <f t="shared" si="193"/>
        <v>0</v>
      </c>
      <c r="DH148" s="25">
        <f t="shared" si="193"/>
        <v>1</v>
      </c>
      <c r="DI148" s="25">
        <f t="shared" si="193"/>
        <v>0</v>
      </c>
      <c r="DJ148" s="25">
        <f t="shared" si="193"/>
        <v>0</v>
      </c>
      <c r="DK148" s="25">
        <f t="shared" si="193"/>
        <v>0</v>
      </c>
      <c r="DL148" s="25">
        <f t="shared" si="193"/>
        <v>0</v>
      </c>
      <c r="DM148" s="25">
        <f t="shared" si="193"/>
        <v>0</v>
      </c>
      <c r="DN148" s="25">
        <f t="shared" si="193"/>
        <v>0</v>
      </c>
      <c r="DO148" s="25">
        <f t="shared" si="193"/>
        <v>0</v>
      </c>
      <c r="DP148" s="25">
        <f t="shared" si="193"/>
        <v>0</v>
      </c>
      <c r="DQ148" s="25">
        <f t="shared" si="193"/>
        <v>0</v>
      </c>
      <c r="DR148" s="25">
        <f t="shared" si="193"/>
        <v>0</v>
      </c>
      <c r="DS148" s="25">
        <f t="shared" si="193"/>
        <v>0</v>
      </c>
      <c r="DT148" s="25">
        <f t="shared" si="193"/>
        <v>0</v>
      </c>
      <c r="DU148" s="25">
        <f t="shared" si="193"/>
        <v>0</v>
      </c>
      <c r="DV148" s="25">
        <f t="shared" si="193"/>
        <v>0</v>
      </c>
      <c r="DW148" s="25">
        <f t="shared" si="193"/>
        <v>0</v>
      </c>
      <c r="DX148" s="25">
        <f t="shared" si="193"/>
        <v>0</v>
      </c>
      <c r="DY148" s="25">
        <f t="shared" si="193"/>
        <v>0</v>
      </c>
      <c r="DZ148" s="25">
        <f t="shared" si="193"/>
        <v>0</v>
      </c>
      <c r="EA148" s="25">
        <f t="shared" si="193"/>
        <v>0</v>
      </c>
      <c r="EB148" s="25">
        <f t="shared" si="193"/>
        <v>0</v>
      </c>
      <c r="EC148" s="25">
        <f t="shared" si="193"/>
        <v>0</v>
      </c>
      <c r="ED148" s="25">
        <f t="shared" si="193"/>
        <v>0</v>
      </c>
      <c r="EE148" s="25">
        <f t="shared" si="193"/>
        <v>0</v>
      </c>
      <c r="EF148" s="25">
        <f t="shared" si="193"/>
        <v>0</v>
      </c>
      <c r="EG148" s="25">
        <f t="shared" si="193"/>
        <v>0</v>
      </c>
      <c r="EH148" s="25">
        <f t="shared" si="193"/>
        <v>0</v>
      </c>
      <c r="EI148" s="25">
        <f t="shared" si="193"/>
        <v>0</v>
      </c>
      <c r="EJ148" s="25">
        <f t="shared" si="193"/>
        <v>0</v>
      </c>
      <c r="EK148" s="25">
        <f t="shared" si="193"/>
        <v>0</v>
      </c>
      <c r="EL148" s="25">
        <f t="shared" si="193"/>
        <v>0</v>
      </c>
      <c r="EM148" s="25">
        <f t="shared" si="193"/>
        <v>0</v>
      </c>
      <c r="EN148" s="25">
        <f t="shared" si="193"/>
        <v>0</v>
      </c>
      <c r="EO148" s="25">
        <f t="shared" si="193"/>
        <v>0</v>
      </c>
      <c r="EP148" s="25">
        <f t="shared" si="193"/>
        <v>0</v>
      </c>
    </row>
    <row r="149" spans="1:146" x14ac:dyDescent="0.2">
      <c r="C149" s="56"/>
      <c r="D149" s="100"/>
      <c r="E149" s="96"/>
      <c r="F149" s="56"/>
      <c r="AC149" s="7"/>
      <c r="AD149" s="7"/>
      <c r="AE149" s="7"/>
      <c r="AF149" s="17"/>
      <c r="AG149" s="18" t="s">
        <v>15</v>
      </c>
      <c r="AH149" s="23">
        <f>SUMPRODUCT(AH15:AH120,$Q15:$Q120)</f>
        <v>0</v>
      </c>
      <c r="AI149" s="23">
        <f t="shared" ref="AI149:AS149" si="194">SUMPRODUCT(AI15:AI140,$Q15:$Q140)</f>
        <v>0</v>
      </c>
      <c r="AJ149" s="23">
        <f t="shared" si="194"/>
        <v>0</v>
      </c>
      <c r="AK149" s="23">
        <f t="shared" si="194"/>
        <v>0</v>
      </c>
      <c r="AL149" s="23">
        <f t="shared" si="194"/>
        <v>1353</v>
      </c>
      <c r="AM149" s="23">
        <f t="shared" si="194"/>
        <v>1601</v>
      </c>
      <c r="AN149" s="23">
        <f t="shared" si="194"/>
        <v>1024</v>
      </c>
      <c r="AO149" s="23">
        <f t="shared" si="194"/>
        <v>3593</v>
      </c>
      <c r="AP149" s="23">
        <f t="shared" si="194"/>
        <v>885</v>
      </c>
      <c r="AQ149" s="23">
        <f t="shared" si="194"/>
        <v>0</v>
      </c>
      <c r="AR149" s="23">
        <f t="shared" si="194"/>
        <v>0</v>
      </c>
      <c r="AS149" s="23">
        <f t="shared" si="194"/>
        <v>815</v>
      </c>
      <c r="AT149" s="23">
        <f t="shared" ref="AT149:CK149" si="195">SUMPRODUCT(AT15:AT140,$Q15:$Q140)</f>
        <v>701</v>
      </c>
      <c r="AU149" s="23">
        <f t="shared" si="195"/>
        <v>1653</v>
      </c>
      <c r="AV149" s="23">
        <f t="shared" si="195"/>
        <v>0</v>
      </c>
      <c r="AW149" s="23">
        <f t="shared" si="195"/>
        <v>0</v>
      </c>
      <c r="AX149" s="23">
        <f t="shared" si="195"/>
        <v>1177</v>
      </c>
      <c r="AY149" s="23">
        <f t="shared" si="195"/>
        <v>0</v>
      </c>
      <c r="AZ149" s="23">
        <f t="shared" si="195"/>
        <v>0</v>
      </c>
      <c r="BA149" s="23">
        <f t="shared" si="195"/>
        <v>954</v>
      </c>
      <c r="BB149" s="23">
        <f t="shared" si="195"/>
        <v>2792</v>
      </c>
      <c r="BC149" s="23">
        <f t="shared" si="195"/>
        <v>2189</v>
      </c>
      <c r="BD149" s="23">
        <f t="shared" si="195"/>
        <v>0</v>
      </c>
      <c r="BE149" s="23">
        <f t="shared" si="195"/>
        <v>0</v>
      </c>
      <c r="BF149" s="23">
        <f t="shared" si="195"/>
        <v>0</v>
      </c>
      <c r="BG149" s="23">
        <f t="shared" si="195"/>
        <v>0</v>
      </c>
      <c r="BH149" s="23">
        <f t="shared" si="195"/>
        <v>0</v>
      </c>
      <c r="BI149" s="23">
        <f t="shared" si="195"/>
        <v>0</v>
      </c>
      <c r="BJ149" s="23">
        <f t="shared" si="195"/>
        <v>0</v>
      </c>
      <c r="BK149" s="23">
        <f t="shared" si="195"/>
        <v>0</v>
      </c>
      <c r="BL149" s="23">
        <f t="shared" si="195"/>
        <v>0</v>
      </c>
      <c r="BM149" s="23">
        <f t="shared" si="195"/>
        <v>0</v>
      </c>
      <c r="BN149" s="23">
        <f t="shared" si="195"/>
        <v>0</v>
      </c>
      <c r="BO149" s="23">
        <f t="shared" si="195"/>
        <v>0</v>
      </c>
      <c r="BP149" s="23">
        <f t="shared" si="195"/>
        <v>0</v>
      </c>
      <c r="BQ149" s="23">
        <f t="shared" si="195"/>
        <v>0</v>
      </c>
      <c r="BR149" s="23">
        <f t="shared" si="195"/>
        <v>0</v>
      </c>
      <c r="BS149" s="23">
        <f t="shared" si="195"/>
        <v>0</v>
      </c>
      <c r="BT149" s="23">
        <f t="shared" si="195"/>
        <v>0</v>
      </c>
      <c r="BU149" s="23">
        <f t="shared" si="195"/>
        <v>0</v>
      </c>
      <c r="BV149" s="23">
        <f t="shared" si="195"/>
        <v>0</v>
      </c>
      <c r="BW149" s="23">
        <f t="shared" si="195"/>
        <v>0</v>
      </c>
      <c r="BX149" s="23">
        <f t="shared" si="195"/>
        <v>0</v>
      </c>
      <c r="BY149" s="23">
        <f t="shared" si="195"/>
        <v>0</v>
      </c>
      <c r="BZ149" s="23">
        <f t="shared" si="195"/>
        <v>0</v>
      </c>
      <c r="CA149" s="23">
        <f t="shared" si="195"/>
        <v>0</v>
      </c>
      <c r="CB149" s="23">
        <f t="shared" si="195"/>
        <v>0</v>
      </c>
      <c r="CC149" s="23">
        <f t="shared" si="195"/>
        <v>0</v>
      </c>
      <c r="CD149" s="23">
        <f t="shared" si="195"/>
        <v>0</v>
      </c>
      <c r="CE149" s="23">
        <f t="shared" si="195"/>
        <v>0</v>
      </c>
      <c r="CF149" s="23">
        <f t="shared" si="195"/>
        <v>0</v>
      </c>
      <c r="CG149" s="23">
        <f t="shared" si="195"/>
        <v>0</v>
      </c>
      <c r="CH149" s="23">
        <f t="shared" si="195"/>
        <v>0</v>
      </c>
      <c r="CI149" s="23">
        <f t="shared" si="195"/>
        <v>0</v>
      </c>
      <c r="CJ149" s="23">
        <f t="shared" si="195"/>
        <v>0</v>
      </c>
      <c r="CK149" s="23">
        <f t="shared" si="195"/>
        <v>0</v>
      </c>
      <c r="CL149" s="21" t="s">
        <v>13</v>
      </c>
      <c r="CM149" s="25">
        <f>SUMPRODUCT(CM15:CM140,$R15:$R140)</f>
        <v>0</v>
      </c>
      <c r="CN149" s="25">
        <f t="shared" ref="CN149:EP149" si="196">SUMPRODUCT(CN15:CN140,$R15:$R140)</f>
        <v>0</v>
      </c>
      <c r="CO149" s="25">
        <f t="shared" si="196"/>
        <v>0</v>
      </c>
      <c r="CP149" s="25">
        <f t="shared" si="196"/>
        <v>0</v>
      </c>
      <c r="CQ149" s="25">
        <f t="shared" si="196"/>
        <v>0</v>
      </c>
      <c r="CR149" s="25">
        <f t="shared" si="196"/>
        <v>1601</v>
      </c>
      <c r="CS149" s="25">
        <f t="shared" si="196"/>
        <v>0</v>
      </c>
      <c r="CT149" s="25">
        <f t="shared" si="196"/>
        <v>0</v>
      </c>
      <c r="CU149" s="25">
        <f t="shared" si="196"/>
        <v>0</v>
      </c>
      <c r="CV149" s="25">
        <f t="shared" si="196"/>
        <v>0</v>
      </c>
      <c r="CW149" s="25">
        <f t="shared" si="196"/>
        <v>0</v>
      </c>
      <c r="CX149" s="25">
        <f t="shared" si="196"/>
        <v>0</v>
      </c>
      <c r="CY149" s="25">
        <f t="shared" si="196"/>
        <v>701</v>
      </c>
      <c r="CZ149" s="25">
        <f t="shared" si="196"/>
        <v>0</v>
      </c>
      <c r="DA149" s="25">
        <f t="shared" si="196"/>
        <v>0</v>
      </c>
      <c r="DB149" s="25">
        <f t="shared" si="196"/>
        <v>0</v>
      </c>
      <c r="DC149" s="25">
        <f t="shared" si="196"/>
        <v>1177</v>
      </c>
      <c r="DD149" s="25">
        <f t="shared" si="196"/>
        <v>0</v>
      </c>
      <c r="DE149" s="25">
        <f t="shared" si="196"/>
        <v>0</v>
      </c>
      <c r="DF149" s="25">
        <f t="shared" si="196"/>
        <v>0</v>
      </c>
      <c r="DG149" s="25">
        <f t="shared" si="196"/>
        <v>0</v>
      </c>
      <c r="DH149" s="25">
        <f t="shared" si="196"/>
        <v>2189</v>
      </c>
      <c r="DI149" s="25">
        <f t="shared" si="196"/>
        <v>0</v>
      </c>
      <c r="DJ149" s="25">
        <f t="shared" si="196"/>
        <v>0</v>
      </c>
      <c r="DK149" s="25">
        <f t="shared" si="196"/>
        <v>0</v>
      </c>
      <c r="DL149" s="25">
        <f t="shared" si="196"/>
        <v>0</v>
      </c>
      <c r="DM149" s="25">
        <f t="shared" si="196"/>
        <v>0</v>
      </c>
      <c r="DN149" s="25">
        <f t="shared" si="196"/>
        <v>0</v>
      </c>
      <c r="DO149" s="25">
        <f t="shared" si="196"/>
        <v>0</v>
      </c>
      <c r="DP149" s="25">
        <f t="shared" si="196"/>
        <v>0</v>
      </c>
      <c r="DQ149" s="25">
        <f t="shared" si="196"/>
        <v>0</v>
      </c>
      <c r="DR149" s="25">
        <f t="shared" si="196"/>
        <v>0</v>
      </c>
      <c r="DS149" s="25">
        <f t="shared" si="196"/>
        <v>0</v>
      </c>
      <c r="DT149" s="25">
        <f t="shared" si="196"/>
        <v>0</v>
      </c>
      <c r="DU149" s="25">
        <f t="shared" si="196"/>
        <v>0</v>
      </c>
      <c r="DV149" s="25">
        <f t="shared" si="196"/>
        <v>0</v>
      </c>
      <c r="DW149" s="25">
        <f t="shared" si="196"/>
        <v>0</v>
      </c>
      <c r="DX149" s="25">
        <f t="shared" si="196"/>
        <v>0</v>
      </c>
      <c r="DY149" s="25">
        <f t="shared" si="196"/>
        <v>0</v>
      </c>
      <c r="DZ149" s="25">
        <f t="shared" si="196"/>
        <v>0</v>
      </c>
      <c r="EA149" s="25">
        <f t="shared" si="196"/>
        <v>0</v>
      </c>
      <c r="EB149" s="25">
        <f t="shared" si="196"/>
        <v>0</v>
      </c>
      <c r="EC149" s="25">
        <f t="shared" si="196"/>
        <v>0</v>
      </c>
      <c r="ED149" s="25">
        <f t="shared" si="196"/>
        <v>0</v>
      </c>
      <c r="EE149" s="25">
        <f t="shared" si="196"/>
        <v>0</v>
      </c>
      <c r="EF149" s="25">
        <f t="shared" si="196"/>
        <v>0</v>
      </c>
      <c r="EG149" s="25">
        <f t="shared" si="196"/>
        <v>0</v>
      </c>
      <c r="EH149" s="25">
        <f t="shared" si="196"/>
        <v>0</v>
      </c>
      <c r="EI149" s="25">
        <f t="shared" si="196"/>
        <v>0</v>
      </c>
      <c r="EJ149" s="25">
        <f t="shared" si="196"/>
        <v>0</v>
      </c>
      <c r="EK149" s="25">
        <f t="shared" si="196"/>
        <v>0</v>
      </c>
      <c r="EL149" s="25">
        <f t="shared" si="196"/>
        <v>0</v>
      </c>
      <c r="EM149" s="25">
        <f t="shared" si="196"/>
        <v>0</v>
      </c>
      <c r="EN149" s="25">
        <f t="shared" si="196"/>
        <v>0</v>
      </c>
      <c r="EO149" s="25">
        <f t="shared" si="196"/>
        <v>0</v>
      </c>
      <c r="EP149" s="25">
        <f t="shared" si="196"/>
        <v>0</v>
      </c>
    </row>
    <row r="150" spans="1:146" x14ac:dyDescent="0.2">
      <c r="C150" s="56"/>
      <c r="D150" s="101"/>
      <c r="E150" s="102"/>
      <c r="F150" s="56"/>
      <c r="AC150" s="7"/>
      <c r="AD150" s="7"/>
      <c r="AE150" s="7"/>
      <c r="AF150" s="17"/>
      <c r="AG150" s="19" t="s">
        <v>18</v>
      </c>
      <c r="AH150" s="23">
        <f>SUMPRODUCT(AH15:AH120,$S15:$S120)</f>
        <v>0</v>
      </c>
      <c r="AI150" s="23">
        <f t="shared" ref="AI150:AS150" si="197">SUMPRODUCT(AI15:AI140,$S15:$S140)</f>
        <v>0</v>
      </c>
      <c r="AJ150" s="23">
        <f t="shared" si="197"/>
        <v>0</v>
      </c>
      <c r="AK150" s="23">
        <f t="shared" si="197"/>
        <v>0</v>
      </c>
      <c r="AL150" s="23">
        <f t="shared" si="197"/>
        <v>56260</v>
      </c>
      <c r="AM150" s="23">
        <f t="shared" si="197"/>
        <v>81818</v>
      </c>
      <c r="AN150" s="23">
        <f t="shared" si="197"/>
        <v>50090</v>
      </c>
      <c r="AO150" s="23">
        <f t="shared" si="197"/>
        <v>188705</v>
      </c>
      <c r="AP150" s="23">
        <f t="shared" si="197"/>
        <v>47480</v>
      </c>
      <c r="AQ150" s="23">
        <f t="shared" si="197"/>
        <v>0</v>
      </c>
      <c r="AR150" s="23">
        <f t="shared" si="197"/>
        <v>0</v>
      </c>
      <c r="AS150" s="23">
        <f t="shared" si="197"/>
        <v>45180</v>
      </c>
      <c r="AT150" s="23">
        <f t="shared" ref="AT150:CK150" si="198">SUMPRODUCT(AT15:AT140,$S15:$S140)</f>
        <v>41150</v>
      </c>
      <c r="AU150" s="23">
        <f t="shared" si="198"/>
        <v>99000</v>
      </c>
      <c r="AV150" s="23">
        <f t="shared" si="198"/>
        <v>0</v>
      </c>
      <c r="AW150" s="23">
        <f t="shared" si="198"/>
        <v>0</v>
      </c>
      <c r="AX150" s="23">
        <f t="shared" si="198"/>
        <v>70666</v>
      </c>
      <c r="AY150" s="23">
        <f t="shared" si="198"/>
        <v>0</v>
      </c>
      <c r="AZ150" s="23">
        <f t="shared" si="198"/>
        <v>0</v>
      </c>
      <c r="BA150" s="23">
        <f t="shared" si="198"/>
        <v>59000</v>
      </c>
      <c r="BB150" s="23">
        <f t="shared" si="198"/>
        <v>173000</v>
      </c>
      <c r="BC150" s="23">
        <f t="shared" si="198"/>
        <v>133600</v>
      </c>
      <c r="BD150" s="23">
        <f t="shared" si="198"/>
        <v>0</v>
      </c>
      <c r="BE150" s="23">
        <f t="shared" si="198"/>
        <v>0</v>
      </c>
      <c r="BF150" s="23">
        <f t="shared" si="198"/>
        <v>0</v>
      </c>
      <c r="BG150" s="23">
        <f t="shared" si="198"/>
        <v>0</v>
      </c>
      <c r="BH150" s="23">
        <f t="shared" si="198"/>
        <v>0</v>
      </c>
      <c r="BI150" s="23">
        <f t="shared" si="198"/>
        <v>0</v>
      </c>
      <c r="BJ150" s="23">
        <f t="shared" si="198"/>
        <v>0</v>
      </c>
      <c r="BK150" s="23">
        <f t="shared" si="198"/>
        <v>0</v>
      </c>
      <c r="BL150" s="23">
        <f t="shared" si="198"/>
        <v>0</v>
      </c>
      <c r="BM150" s="23">
        <f t="shared" si="198"/>
        <v>0</v>
      </c>
      <c r="BN150" s="23">
        <f t="shared" si="198"/>
        <v>0</v>
      </c>
      <c r="BO150" s="23">
        <f t="shared" si="198"/>
        <v>0</v>
      </c>
      <c r="BP150" s="23">
        <f t="shared" si="198"/>
        <v>0</v>
      </c>
      <c r="BQ150" s="23">
        <f t="shared" si="198"/>
        <v>0</v>
      </c>
      <c r="BR150" s="23">
        <f t="shared" si="198"/>
        <v>0</v>
      </c>
      <c r="BS150" s="23">
        <f t="shared" si="198"/>
        <v>0</v>
      </c>
      <c r="BT150" s="23">
        <f t="shared" si="198"/>
        <v>0</v>
      </c>
      <c r="BU150" s="23">
        <f t="shared" si="198"/>
        <v>0</v>
      </c>
      <c r="BV150" s="23">
        <f t="shared" si="198"/>
        <v>0</v>
      </c>
      <c r="BW150" s="23">
        <f t="shared" si="198"/>
        <v>0</v>
      </c>
      <c r="BX150" s="23">
        <f t="shared" si="198"/>
        <v>0</v>
      </c>
      <c r="BY150" s="23">
        <f t="shared" si="198"/>
        <v>0</v>
      </c>
      <c r="BZ150" s="23">
        <f t="shared" si="198"/>
        <v>0</v>
      </c>
      <c r="CA150" s="23">
        <f t="shared" si="198"/>
        <v>0</v>
      </c>
      <c r="CB150" s="23">
        <f t="shared" si="198"/>
        <v>0</v>
      </c>
      <c r="CC150" s="23">
        <f t="shared" si="198"/>
        <v>0</v>
      </c>
      <c r="CD150" s="23">
        <f t="shared" si="198"/>
        <v>0</v>
      </c>
      <c r="CE150" s="23">
        <f t="shared" si="198"/>
        <v>0</v>
      </c>
      <c r="CF150" s="23">
        <f t="shared" si="198"/>
        <v>0</v>
      </c>
      <c r="CG150" s="23">
        <f t="shared" si="198"/>
        <v>0</v>
      </c>
      <c r="CH150" s="23">
        <f t="shared" si="198"/>
        <v>0</v>
      </c>
      <c r="CI150" s="23">
        <f t="shared" si="198"/>
        <v>0</v>
      </c>
      <c r="CJ150" s="23">
        <f t="shared" si="198"/>
        <v>0</v>
      </c>
      <c r="CK150" s="23">
        <f t="shared" si="198"/>
        <v>0</v>
      </c>
      <c r="CL150" s="22" t="s">
        <v>14</v>
      </c>
      <c r="CM150" s="25">
        <f>SUMPRODUCT(CM15:CM140,$T15:$T140)</f>
        <v>0</v>
      </c>
      <c r="CN150" s="25">
        <f t="shared" ref="CN150:EP150" si="199">SUMPRODUCT(CN15:CN140,$T15:$T140)</f>
        <v>0</v>
      </c>
      <c r="CO150" s="25">
        <f t="shared" si="199"/>
        <v>0</v>
      </c>
      <c r="CP150" s="25">
        <f t="shared" si="199"/>
        <v>0</v>
      </c>
      <c r="CQ150" s="25">
        <f t="shared" si="199"/>
        <v>0</v>
      </c>
      <c r="CR150" s="25">
        <f t="shared" si="199"/>
        <v>81818</v>
      </c>
      <c r="CS150" s="25">
        <f t="shared" si="199"/>
        <v>0</v>
      </c>
      <c r="CT150" s="25">
        <f t="shared" si="199"/>
        <v>0</v>
      </c>
      <c r="CU150" s="25">
        <f t="shared" si="199"/>
        <v>0</v>
      </c>
      <c r="CV150" s="25">
        <f t="shared" si="199"/>
        <v>0</v>
      </c>
      <c r="CW150" s="25">
        <f t="shared" si="199"/>
        <v>0</v>
      </c>
      <c r="CX150" s="25">
        <f t="shared" si="199"/>
        <v>0</v>
      </c>
      <c r="CY150" s="25">
        <f t="shared" si="199"/>
        <v>41150</v>
      </c>
      <c r="CZ150" s="25">
        <f t="shared" si="199"/>
        <v>0</v>
      </c>
      <c r="DA150" s="25">
        <f t="shared" si="199"/>
        <v>0</v>
      </c>
      <c r="DB150" s="25">
        <f t="shared" si="199"/>
        <v>0</v>
      </c>
      <c r="DC150" s="25">
        <f t="shared" si="199"/>
        <v>70666</v>
      </c>
      <c r="DD150" s="25">
        <f t="shared" si="199"/>
        <v>0</v>
      </c>
      <c r="DE150" s="25">
        <f t="shared" si="199"/>
        <v>0</v>
      </c>
      <c r="DF150" s="25">
        <f t="shared" si="199"/>
        <v>0</v>
      </c>
      <c r="DG150" s="25">
        <f t="shared" si="199"/>
        <v>0</v>
      </c>
      <c r="DH150" s="25">
        <f t="shared" si="199"/>
        <v>133600</v>
      </c>
      <c r="DI150" s="25">
        <f t="shared" si="199"/>
        <v>0</v>
      </c>
      <c r="DJ150" s="25">
        <f t="shared" si="199"/>
        <v>0</v>
      </c>
      <c r="DK150" s="25">
        <f t="shared" si="199"/>
        <v>0</v>
      </c>
      <c r="DL150" s="25">
        <f t="shared" si="199"/>
        <v>0</v>
      </c>
      <c r="DM150" s="25">
        <f t="shared" si="199"/>
        <v>0</v>
      </c>
      <c r="DN150" s="25">
        <f t="shared" si="199"/>
        <v>0</v>
      </c>
      <c r="DO150" s="25">
        <f t="shared" si="199"/>
        <v>0</v>
      </c>
      <c r="DP150" s="25">
        <f t="shared" si="199"/>
        <v>0</v>
      </c>
      <c r="DQ150" s="25">
        <f t="shared" si="199"/>
        <v>0</v>
      </c>
      <c r="DR150" s="25">
        <f t="shared" si="199"/>
        <v>0</v>
      </c>
      <c r="DS150" s="25">
        <f t="shared" si="199"/>
        <v>0</v>
      </c>
      <c r="DT150" s="25">
        <f t="shared" si="199"/>
        <v>0</v>
      </c>
      <c r="DU150" s="25">
        <f t="shared" si="199"/>
        <v>0</v>
      </c>
      <c r="DV150" s="25">
        <f t="shared" si="199"/>
        <v>0</v>
      </c>
      <c r="DW150" s="25">
        <f t="shared" si="199"/>
        <v>0</v>
      </c>
      <c r="DX150" s="25">
        <f t="shared" si="199"/>
        <v>0</v>
      </c>
      <c r="DY150" s="25">
        <f t="shared" si="199"/>
        <v>0</v>
      </c>
      <c r="DZ150" s="25">
        <f t="shared" si="199"/>
        <v>0</v>
      </c>
      <c r="EA150" s="25">
        <f t="shared" si="199"/>
        <v>0</v>
      </c>
      <c r="EB150" s="25">
        <f t="shared" si="199"/>
        <v>0</v>
      </c>
      <c r="EC150" s="25">
        <f t="shared" si="199"/>
        <v>0</v>
      </c>
      <c r="ED150" s="25">
        <f t="shared" si="199"/>
        <v>0</v>
      </c>
      <c r="EE150" s="25">
        <f t="shared" si="199"/>
        <v>0</v>
      </c>
      <c r="EF150" s="25">
        <f t="shared" si="199"/>
        <v>0</v>
      </c>
      <c r="EG150" s="25">
        <f t="shared" si="199"/>
        <v>0</v>
      </c>
      <c r="EH150" s="25">
        <f t="shared" si="199"/>
        <v>0</v>
      </c>
      <c r="EI150" s="25">
        <f t="shared" si="199"/>
        <v>0</v>
      </c>
      <c r="EJ150" s="25">
        <f t="shared" si="199"/>
        <v>0</v>
      </c>
      <c r="EK150" s="25">
        <f t="shared" si="199"/>
        <v>0</v>
      </c>
      <c r="EL150" s="25">
        <f t="shared" si="199"/>
        <v>0</v>
      </c>
      <c r="EM150" s="25">
        <f t="shared" si="199"/>
        <v>0</v>
      </c>
      <c r="EN150" s="25">
        <f t="shared" si="199"/>
        <v>0</v>
      </c>
      <c r="EO150" s="25">
        <f t="shared" si="199"/>
        <v>0</v>
      </c>
      <c r="EP150" s="25">
        <f t="shared" si="199"/>
        <v>0</v>
      </c>
    </row>
    <row r="151" spans="1:146" x14ac:dyDescent="0.2">
      <c r="C151" s="56"/>
      <c r="D151" s="101"/>
      <c r="E151" s="102"/>
      <c r="F151" s="56"/>
      <c r="AC151" s="7"/>
      <c r="AD151" s="7"/>
      <c r="AE151" s="7"/>
      <c r="AF151" s="17"/>
      <c r="AG151" s="19" t="s">
        <v>16</v>
      </c>
      <c r="AH151" s="23">
        <f>SUMPRODUCT(AH15:AH120,$U15:$U120)</f>
        <v>0</v>
      </c>
      <c r="AI151" s="23">
        <f>SUMPRODUCT(AI15:AI120,$U15:$U120)</f>
        <v>0</v>
      </c>
      <c r="AJ151" s="23">
        <f>SUMPRODUCT(AJ15:AJ120,$U15:$U120)</f>
        <v>0</v>
      </c>
      <c r="AK151" s="23">
        <f>SUMPRODUCT(AK15:AK120,$U15:$U120)</f>
        <v>0</v>
      </c>
      <c r="AL151" s="23">
        <f t="shared" ref="AL151:AQ151" si="200">SUMPRODUCT(AL15:AL120,$U15:$U120)</f>
        <v>15</v>
      </c>
      <c r="AM151" s="23">
        <f t="shared" si="200"/>
        <v>5</v>
      </c>
      <c r="AN151" s="23">
        <f t="shared" si="200"/>
        <v>16</v>
      </c>
      <c r="AO151" s="23">
        <f t="shared" si="200"/>
        <v>4</v>
      </c>
      <c r="AP151" s="23">
        <f t="shared" si="200"/>
        <v>4</v>
      </c>
      <c r="AQ151" s="23">
        <f t="shared" si="200"/>
        <v>0</v>
      </c>
      <c r="AR151" s="23">
        <f>SUMPRODUCT(AR15:AR120,$U15:$U120)</f>
        <v>0</v>
      </c>
      <c r="AS151" s="23">
        <f>SUMPRODUCT(AS15:AS120,$U15:$U120)</f>
        <v>6</v>
      </c>
      <c r="AT151" s="23">
        <f t="shared" ref="AT151:CK151" si="201">SUMPRODUCT(AT15:AT120,$U15:$U120)</f>
        <v>2</v>
      </c>
      <c r="AU151" s="23">
        <f t="shared" si="201"/>
        <v>5</v>
      </c>
      <c r="AV151" s="23">
        <f t="shared" si="201"/>
        <v>0</v>
      </c>
      <c r="AW151" s="23">
        <f t="shared" si="201"/>
        <v>0</v>
      </c>
      <c r="AX151" s="23">
        <f t="shared" si="201"/>
        <v>6</v>
      </c>
      <c r="AY151" s="23">
        <f t="shared" si="201"/>
        <v>0</v>
      </c>
      <c r="AZ151" s="23">
        <f t="shared" si="201"/>
        <v>0</v>
      </c>
      <c r="BA151" s="23">
        <f t="shared" si="201"/>
        <v>3</v>
      </c>
      <c r="BB151" s="23">
        <f t="shared" si="201"/>
        <v>3</v>
      </c>
      <c r="BC151" s="23">
        <f t="shared" si="201"/>
        <v>7</v>
      </c>
      <c r="BD151" s="23">
        <f t="shared" si="201"/>
        <v>0</v>
      </c>
      <c r="BE151" s="23">
        <f t="shared" si="201"/>
        <v>0</v>
      </c>
      <c r="BF151" s="23">
        <f t="shared" si="201"/>
        <v>0</v>
      </c>
      <c r="BG151" s="23">
        <f t="shared" si="201"/>
        <v>0</v>
      </c>
      <c r="BH151" s="23">
        <f t="shared" si="201"/>
        <v>0</v>
      </c>
      <c r="BI151" s="23">
        <f t="shared" si="201"/>
        <v>0</v>
      </c>
      <c r="BJ151" s="23">
        <f t="shared" si="201"/>
        <v>0</v>
      </c>
      <c r="BK151" s="23">
        <f t="shared" si="201"/>
        <v>0</v>
      </c>
      <c r="BL151" s="23">
        <f t="shared" si="201"/>
        <v>0</v>
      </c>
      <c r="BM151" s="23">
        <f t="shared" si="201"/>
        <v>0</v>
      </c>
      <c r="BN151" s="23">
        <f t="shared" si="201"/>
        <v>0</v>
      </c>
      <c r="BO151" s="23">
        <f t="shared" si="201"/>
        <v>0</v>
      </c>
      <c r="BP151" s="23">
        <f t="shared" si="201"/>
        <v>0</v>
      </c>
      <c r="BQ151" s="23">
        <f t="shared" si="201"/>
        <v>0</v>
      </c>
      <c r="BR151" s="23">
        <f t="shared" si="201"/>
        <v>0</v>
      </c>
      <c r="BS151" s="23">
        <f t="shared" si="201"/>
        <v>0</v>
      </c>
      <c r="BT151" s="23">
        <f t="shared" si="201"/>
        <v>0</v>
      </c>
      <c r="BU151" s="23">
        <f t="shared" si="201"/>
        <v>0</v>
      </c>
      <c r="BV151" s="23">
        <f t="shared" si="201"/>
        <v>0</v>
      </c>
      <c r="BW151" s="23">
        <f t="shared" si="201"/>
        <v>0</v>
      </c>
      <c r="BX151" s="23">
        <f t="shared" si="201"/>
        <v>0</v>
      </c>
      <c r="BY151" s="23">
        <f t="shared" si="201"/>
        <v>0</v>
      </c>
      <c r="BZ151" s="23">
        <f t="shared" si="201"/>
        <v>0</v>
      </c>
      <c r="CA151" s="23">
        <f t="shared" si="201"/>
        <v>0</v>
      </c>
      <c r="CB151" s="23">
        <f t="shared" si="201"/>
        <v>0</v>
      </c>
      <c r="CC151" s="23">
        <f t="shared" si="201"/>
        <v>0</v>
      </c>
      <c r="CD151" s="23">
        <f t="shared" si="201"/>
        <v>0</v>
      </c>
      <c r="CE151" s="23">
        <f t="shared" si="201"/>
        <v>0</v>
      </c>
      <c r="CF151" s="23">
        <f t="shared" si="201"/>
        <v>0</v>
      </c>
      <c r="CG151" s="23">
        <f t="shared" si="201"/>
        <v>0</v>
      </c>
      <c r="CH151" s="23">
        <f t="shared" si="201"/>
        <v>0</v>
      </c>
      <c r="CI151" s="23">
        <f t="shared" si="201"/>
        <v>0</v>
      </c>
      <c r="CJ151" s="23">
        <f t="shared" si="201"/>
        <v>0</v>
      </c>
      <c r="CK151" s="23">
        <f t="shared" si="201"/>
        <v>0</v>
      </c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</row>
    <row r="152" spans="1:146" x14ac:dyDescent="0.2">
      <c r="C152" s="56"/>
      <c r="D152" s="101"/>
      <c r="E152" s="102"/>
      <c r="F152" s="56"/>
      <c r="AG152" s="19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/>
      <c r="CA152" s="32"/>
      <c r="CB152" s="32"/>
      <c r="CC152" s="32"/>
      <c r="CD152" s="32"/>
      <c r="CE152" s="32"/>
      <c r="CF152" s="32"/>
      <c r="CG152" s="32"/>
      <c r="CH152" s="32"/>
      <c r="CI152" s="32"/>
      <c r="CJ152" s="32"/>
      <c r="CK152" s="32"/>
      <c r="CL152" s="19"/>
      <c r="CM152" s="43" t="s">
        <v>25</v>
      </c>
      <c r="CN152" s="46"/>
      <c r="CO152" s="46"/>
      <c r="CP152" s="46"/>
      <c r="CQ152" s="46"/>
      <c r="CR152" s="46"/>
      <c r="CS152" s="46"/>
      <c r="CT152" s="46"/>
      <c r="CU152" s="46"/>
      <c r="CV152" s="46"/>
      <c r="CW152" s="46"/>
      <c r="CX152" s="46"/>
      <c r="CY152" s="46"/>
      <c r="CZ152" s="46"/>
      <c r="DA152" s="46"/>
      <c r="DB152" s="46"/>
      <c r="DC152" s="46"/>
      <c r="DD152" s="46"/>
      <c r="DE152" s="46"/>
      <c r="DF152" s="46"/>
      <c r="DG152" s="47"/>
      <c r="DH152" s="47"/>
      <c r="DI152" s="47"/>
      <c r="DJ152" s="47"/>
      <c r="DK152" s="47"/>
      <c r="DL152" s="47"/>
      <c r="DM152" s="47"/>
      <c r="DN152" s="47"/>
      <c r="DO152" s="47"/>
      <c r="DP152" s="47"/>
      <c r="DQ152" s="47"/>
      <c r="DR152" s="47"/>
      <c r="DS152" s="47"/>
      <c r="DT152" s="47"/>
      <c r="DU152" s="47"/>
      <c r="DV152" s="47"/>
      <c r="DW152" s="47"/>
      <c r="DX152" s="47"/>
      <c r="DY152" s="47"/>
      <c r="DZ152" s="47"/>
      <c r="EA152" s="47"/>
      <c r="EB152" s="47"/>
      <c r="EC152" s="47"/>
      <c r="ED152" s="47"/>
      <c r="EE152" s="47"/>
      <c r="EF152" s="47"/>
      <c r="EG152" s="47"/>
      <c r="EH152" s="47"/>
      <c r="EI152" s="47"/>
      <c r="EJ152" s="47"/>
      <c r="EK152" s="47"/>
      <c r="EL152" s="47"/>
      <c r="EM152" s="47"/>
      <c r="EN152" s="47"/>
      <c r="EO152" s="47"/>
      <c r="EP152" s="47"/>
    </row>
    <row r="153" spans="1:146" x14ac:dyDescent="0.2">
      <c r="C153" s="56"/>
      <c r="D153" s="101"/>
      <c r="E153" s="102"/>
      <c r="F153" s="56"/>
      <c r="AG153" s="20" t="s">
        <v>8</v>
      </c>
      <c r="AH153" s="24">
        <f>SUMPRODUCT($P15:$P140,AH15:AH140)</f>
        <v>0</v>
      </c>
      <c r="AI153" s="24">
        <f>SUMPRODUCT($P15:$P140,AI15:AI140)</f>
        <v>0</v>
      </c>
      <c r="AJ153" s="24">
        <f t="shared" ref="AJ153:CK153" si="202">SUMPRODUCT($P15:$P140,AJ15:AJ140)</f>
        <v>0</v>
      </c>
      <c r="AK153" s="24">
        <f t="shared" si="202"/>
        <v>0</v>
      </c>
      <c r="AL153" s="24">
        <f t="shared" si="202"/>
        <v>3</v>
      </c>
      <c r="AM153" s="24">
        <f t="shared" si="202"/>
        <v>1</v>
      </c>
      <c r="AN153" s="24">
        <f t="shared" si="202"/>
        <v>2</v>
      </c>
      <c r="AO153" s="24">
        <f t="shared" si="202"/>
        <v>1</v>
      </c>
      <c r="AP153" s="24">
        <f t="shared" si="202"/>
        <v>1</v>
      </c>
      <c r="AQ153" s="24">
        <f t="shared" si="202"/>
        <v>0</v>
      </c>
      <c r="AR153" s="24">
        <f t="shared" si="202"/>
        <v>0</v>
      </c>
      <c r="AS153" s="24">
        <f t="shared" si="202"/>
        <v>1</v>
      </c>
      <c r="AT153" s="24">
        <f t="shared" si="202"/>
        <v>1</v>
      </c>
      <c r="AU153" s="24">
        <f t="shared" si="202"/>
        <v>0</v>
      </c>
      <c r="AV153" s="24">
        <f t="shared" si="202"/>
        <v>0</v>
      </c>
      <c r="AW153" s="24">
        <f t="shared" si="202"/>
        <v>0</v>
      </c>
      <c r="AX153" s="24">
        <f t="shared" si="202"/>
        <v>1</v>
      </c>
      <c r="AY153" s="24">
        <f t="shared" si="202"/>
        <v>0</v>
      </c>
      <c r="AZ153" s="24">
        <f t="shared" si="202"/>
        <v>0</v>
      </c>
      <c r="BA153" s="24">
        <f t="shared" si="202"/>
        <v>0</v>
      </c>
      <c r="BB153" s="24">
        <f t="shared" si="202"/>
        <v>0</v>
      </c>
      <c r="BC153" s="24">
        <f t="shared" si="202"/>
        <v>1</v>
      </c>
      <c r="BD153" s="24">
        <f t="shared" si="202"/>
        <v>0</v>
      </c>
      <c r="BE153" s="24">
        <f t="shared" si="202"/>
        <v>0</v>
      </c>
      <c r="BF153" s="24">
        <f t="shared" si="202"/>
        <v>0</v>
      </c>
      <c r="BG153" s="24">
        <f t="shared" si="202"/>
        <v>0</v>
      </c>
      <c r="BH153" s="24">
        <f t="shared" si="202"/>
        <v>0</v>
      </c>
      <c r="BI153" s="24">
        <f t="shared" si="202"/>
        <v>0</v>
      </c>
      <c r="BJ153" s="24">
        <f t="shared" si="202"/>
        <v>0</v>
      </c>
      <c r="BK153" s="24">
        <f t="shared" si="202"/>
        <v>0</v>
      </c>
      <c r="BL153" s="24">
        <f t="shared" si="202"/>
        <v>0</v>
      </c>
      <c r="BM153" s="24">
        <f t="shared" si="202"/>
        <v>0</v>
      </c>
      <c r="BN153" s="24">
        <f t="shared" si="202"/>
        <v>0</v>
      </c>
      <c r="BO153" s="24">
        <f t="shared" si="202"/>
        <v>0</v>
      </c>
      <c r="BP153" s="24">
        <f t="shared" si="202"/>
        <v>0</v>
      </c>
      <c r="BQ153" s="24">
        <f t="shared" si="202"/>
        <v>0</v>
      </c>
      <c r="BR153" s="24">
        <f t="shared" si="202"/>
        <v>0</v>
      </c>
      <c r="BS153" s="24">
        <f t="shared" si="202"/>
        <v>0</v>
      </c>
      <c r="BT153" s="24">
        <f t="shared" si="202"/>
        <v>0</v>
      </c>
      <c r="BU153" s="24">
        <f t="shared" si="202"/>
        <v>0</v>
      </c>
      <c r="BV153" s="24">
        <f t="shared" si="202"/>
        <v>0</v>
      </c>
      <c r="BW153" s="24">
        <f t="shared" si="202"/>
        <v>0</v>
      </c>
      <c r="BX153" s="24">
        <f t="shared" si="202"/>
        <v>0</v>
      </c>
      <c r="BY153" s="24">
        <f t="shared" si="202"/>
        <v>0</v>
      </c>
      <c r="BZ153" s="24">
        <f t="shared" si="202"/>
        <v>0</v>
      </c>
      <c r="CA153" s="24">
        <f t="shared" si="202"/>
        <v>0</v>
      </c>
      <c r="CB153" s="24">
        <f t="shared" si="202"/>
        <v>0</v>
      </c>
      <c r="CC153" s="24">
        <f t="shared" si="202"/>
        <v>0</v>
      </c>
      <c r="CD153" s="24">
        <f t="shared" si="202"/>
        <v>0</v>
      </c>
      <c r="CE153" s="24">
        <f t="shared" si="202"/>
        <v>0</v>
      </c>
      <c r="CF153" s="24">
        <f t="shared" si="202"/>
        <v>0</v>
      </c>
      <c r="CG153" s="24">
        <f t="shared" si="202"/>
        <v>0</v>
      </c>
      <c r="CH153" s="24">
        <f t="shared" si="202"/>
        <v>0</v>
      </c>
      <c r="CI153" s="24">
        <f t="shared" si="202"/>
        <v>0</v>
      </c>
      <c r="CJ153" s="24">
        <f t="shared" si="202"/>
        <v>0</v>
      </c>
      <c r="CK153" s="24">
        <f t="shared" si="202"/>
        <v>0</v>
      </c>
      <c r="CL153" s="20" t="s">
        <v>8</v>
      </c>
      <c r="CM153" s="25">
        <f t="shared" ref="CM153:EO155" si="203">AH153-CM148</f>
        <v>0</v>
      </c>
      <c r="CN153" s="25">
        <f t="shared" si="203"/>
        <v>0</v>
      </c>
      <c r="CO153" s="25">
        <f t="shared" si="203"/>
        <v>0</v>
      </c>
      <c r="CP153" s="25">
        <f t="shared" si="203"/>
        <v>0</v>
      </c>
      <c r="CQ153" s="25">
        <f t="shared" si="203"/>
        <v>3</v>
      </c>
      <c r="CR153" s="25">
        <f t="shared" si="203"/>
        <v>0</v>
      </c>
      <c r="CS153" s="25">
        <f t="shared" si="203"/>
        <v>2</v>
      </c>
      <c r="CT153" s="25">
        <f t="shared" si="203"/>
        <v>1</v>
      </c>
      <c r="CU153" s="25">
        <f t="shared" si="203"/>
        <v>1</v>
      </c>
      <c r="CV153" s="25">
        <f t="shared" si="203"/>
        <v>0</v>
      </c>
      <c r="CW153" s="25">
        <f t="shared" si="203"/>
        <v>0</v>
      </c>
      <c r="CX153" s="25">
        <f t="shared" si="203"/>
        <v>1</v>
      </c>
      <c r="CY153" s="25">
        <f t="shared" si="203"/>
        <v>0</v>
      </c>
      <c r="CZ153" s="25">
        <f t="shared" si="203"/>
        <v>0</v>
      </c>
      <c r="DA153" s="25">
        <f t="shared" si="203"/>
        <v>0</v>
      </c>
      <c r="DB153" s="25">
        <f t="shared" si="203"/>
        <v>0</v>
      </c>
      <c r="DC153" s="25">
        <f t="shared" si="203"/>
        <v>0</v>
      </c>
      <c r="DD153" s="25">
        <f t="shared" si="203"/>
        <v>0</v>
      </c>
      <c r="DE153" s="25">
        <f t="shared" si="203"/>
        <v>0</v>
      </c>
      <c r="DF153" s="25">
        <f t="shared" si="203"/>
        <v>0</v>
      </c>
      <c r="DG153" s="25">
        <f t="shared" si="203"/>
        <v>0</v>
      </c>
      <c r="DH153" s="25">
        <f t="shared" si="203"/>
        <v>0</v>
      </c>
      <c r="DI153" s="25">
        <f t="shared" si="203"/>
        <v>0</v>
      </c>
      <c r="DJ153" s="25">
        <f t="shared" si="203"/>
        <v>0</v>
      </c>
      <c r="DK153" s="25">
        <f t="shared" si="203"/>
        <v>0</v>
      </c>
      <c r="DL153" s="25">
        <f t="shared" si="203"/>
        <v>0</v>
      </c>
      <c r="DM153" s="25">
        <f t="shared" si="203"/>
        <v>0</v>
      </c>
      <c r="DN153" s="25">
        <f t="shared" si="203"/>
        <v>0</v>
      </c>
      <c r="DO153" s="25">
        <f t="shared" si="203"/>
        <v>0</v>
      </c>
      <c r="DP153" s="25">
        <f t="shared" si="203"/>
        <v>0</v>
      </c>
      <c r="DQ153" s="25">
        <f t="shared" si="203"/>
        <v>0</v>
      </c>
      <c r="DR153" s="25">
        <f t="shared" si="203"/>
        <v>0</v>
      </c>
      <c r="DS153" s="25">
        <f t="shared" si="203"/>
        <v>0</v>
      </c>
      <c r="DT153" s="25">
        <f t="shared" si="203"/>
        <v>0</v>
      </c>
      <c r="DU153" s="25">
        <f t="shared" si="203"/>
        <v>0</v>
      </c>
      <c r="DV153" s="25">
        <f t="shared" si="203"/>
        <v>0</v>
      </c>
      <c r="DW153" s="25">
        <f t="shared" si="203"/>
        <v>0</v>
      </c>
      <c r="DX153" s="25">
        <f t="shared" si="203"/>
        <v>0</v>
      </c>
      <c r="DY153" s="25">
        <f t="shared" si="203"/>
        <v>0</v>
      </c>
      <c r="DZ153" s="25">
        <f t="shared" si="203"/>
        <v>0</v>
      </c>
      <c r="EA153" s="25">
        <f t="shared" si="203"/>
        <v>0</v>
      </c>
      <c r="EB153" s="25">
        <f t="shared" si="203"/>
        <v>0</v>
      </c>
      <c r="EC153" s="25">
        <f t="shared" si="203"/>
        <v>0</v>
      </c>
      <c r="ED153" s="25">
        <f t="shared" si="203"/>
        <v>0</v>
      </c>
      <c r="EE153" s="25">
        <f t="shared" si="203"/>
        <v>0</v>
      </c>
      <c r="EF153" s="25">
        <f t="shared" si="203"/>
        <v>0</v>
      </c>
      <c r="EG153" s="25">
        <f t="shared" si="203"/>
        <v>0</v>
      </c>
      <c r="EH153" s="25">
        <f t="shared" si="203"/>
        <v>0</v>
      </c>
      <c r="EI153" s="25">
        <f t="shared" si="203"/>
        <v>0</v>
      </c>
      <c r="EJ153" s="25">
        <f t="shared" si="203"/>
        <v>0</v>
      </c>
      <c r="EK153" s="25">
        <f t="shared" si="203"/>
        <v>0</v>
      </c>
      <c r="EL153" s="25">
        <f t="shared" si="203"/>
        <v>0</v>
      </c>
      <c r="EM153" s="25">
        <f t="shared" si="203"/>
        <v>0</v>
      </c>
      <c r="EN153" s="25">
        <f t="shared" si="203"/>
        <v>0</v>
      </c>
      <c r="EO153" s="25">
        <f t="shared" si="203"/>
        <v>0</v>
      </c>
      <c r="EP153" s="25">
        <f>CK153-EP148</f>
        <v>0</v>
      </c>
    </row>
    <row r="154" spans="1:146" x14ac:dyDescent="0.2">
      <c r="C154" s="56"/>
      <c r="D154" s="101"/>
      <c r="E154" s="102"/>
      <c r="F154" s="56"/>
      <c r="AG154" s="21" t="s">
        <v>13</v>
      </c>
      <c r="AH154" s="25">
        <f>SUMPRODUCT(AH15:AH140,$R15:$R140)</f>
        <v>0</v>
      </c>
      <c r="AI154" s="25">
        <f>SUMPRODUCT(AI15:AI140,$R15:$R140)</f>
        <v>0</v>
      </c>
      <c r="AJ154" s="25">
        <f t="shared" ref="AJ154:CK154" si="204">SUMPRODUCT(AJ15:AJ140,$R15:$R140)</f>
        <v>0</v>
      </c>
      <c r="AK154" s="25">
        <f t="shared" si="204"/>
        <v>0</v>
      </c>
      <c r="AL154" s="25">
        <f t="shared" si="204"/>
        <v>1353</v>
      </c>
      <c r="AM154" s="25">
        <f t="shared" si="204"/>
        <v>1601</v>
      </c>
      <c r="AN154" s="25">
        <f t="shared" si="204"/>
        <v>1024</v>
      </c>
      <c r="AO154" s="25">
        <f t="shared" si="204"/>
        <v>3593</v>
      </c>
      <c r="AP154" s="25">
        <f t="shared" si="204"/>
        <v>885</v>
      </c>
      <c r="AQ154" s="25">
        <f t="shared" si="204"/>
        <v>0</v>
      </c>
      <c r="AR154" s="25">
        <f t="shared" si="204"/>
        <v>0</v>
      </c>
      <c r="AS154" s="25">
        <f t="shared" si="204"/>
        <v>815</v>
      </c>
      <c r="AT154" s="25">
        <f t="shared" si="204"/>
        <v>701</v>
      </c>
      <c r="AU154" s="25">
        <f t="shared" si="204"/>
        <v>0</v>
      </c>
      <c r="AV154" s="25">
        <f t="shared" si="204"/>
        <v>0</v>
      </c>
      <c r="AW154" s="25">
        <f t="shared" si="204"/>
        <v>0</v>
      </c>
      <c r="AX154" s="25">
        <f t="shared" si="204"/>
        <v>1177</v>
      </c>
      <c r="AY154" s="25">
        <f t="shared" si="204"/>
        <v>0</v>
      </c>
      <c r="AZ154" s="25">
        <f t="shared" si="204"/>
        <v>0</v>
      </c>
      <c r="BA154" s="25">
        <f t="shared" si="204"/>
        <v>0</v>
      </c>
      <c r="BB154" s="25">
        <f t="shared" si="204"/>
        <v>0</v>
      </c>
      <c r="BC154" s="25">
        <f t="shared" si="204"/>
        <v>2189</v>
      </c>
      <c r="BD154" s="25">
        <f t="shared" si="204"/>
        <v>0</v>
      </c>
      <c r="BE154" s="25">
        <f t="shared" si="204"/>
        <v>0</v>
      </c>
      <c r="BF154" s="25">
        <f t="shared" si="204"/>
        <v>0</v>
      </c>
      <c r="BG154" s="25">
        <f t="shared" si="204"/>
        <v>0</v>
      </c>
      <c r="BH154" s="25">
        <f t="shared" si="204"/>
        <v>0</v>
      </c>
      <c r="BI154" s="25">
        <f t="shared" si="204"/>
        <v>0</v>
      </c>
      <c r="BJ154" s="25">
        <f t="shared" si="204"/>
        <v>0</v>
      </c>
      <c r="BK154" s="25">
        <f t="shared" si="204"/>
        <v>0</v>
      </c>
      <c r="BL154" s="25">
        <f t="shared" si="204"/>
        <v>0</v>
      </c>
      <c r="BM154" s="25">
        <f t="shared" si="204"/>
        <v>0</v>
      </c>
      <c r="BN154" s="25">
        <f t="shared" si="204"/>
        <v>0</v>
      </c>
      <c r="BO154" s="25">
        <f t="shared" si="204"/>
        <v>0</v>
      </c>
      <c r="BP154" s="25">
        <f t="shared" si="204"/>
        <v>0</v>
      </c>
      <c r="BQ154" s="25">
        <f t="shared" si="204"/>
        <v>0</v>
      </c>
      <c r="BR154" s="25">
        <f t="shared" si="204"/>
        <v>0</v>
      </c>
      <c r="BS154" s="25">
        <f t="shared" si="204"/>
        <v>0</v>
      </c>
      <c r="BT154" s="25">
        <f t="shared" si="204"/>
        <v>0</v>
      </c>
      <c r="BU154" s="25">
        <f t="shared" si="204"/>
        <v>0</v>
      </c>
      <c r="BV154" s="25">
        <f t="shared" si="204"/>
        <v>0</v>
      </c>
      <c r="BW154" s="25">
        <f t="shared" si="204"/>
        <v>0</v>
      </c>
      <c r="BX154" s="25">
        <f t="shared" si="204"/>
        <v>0</v>
      </c>
      <c r="BY154" s="25">
        <f t="shared" si="204"/>
        <v>0</v>
      </c>
      <c r="BZ154" s="25">
        <f t="shared" si="204"/>
        <v>0</v>
      </c>
      <c r="CA154" s="25">
        <f t="shared" si="204"/>
        <v>0</v>
      </c>
      <c r="CB154" s="25">
        <f t="shared" si="204"/>
        <v>0</v>
      </c>
      <c r="CC154" s="25">
        <f t="shared" si="204"/>
        <v>0</v>
      </c>
      <c r="CD154" s="25">
        <f t="shared" si="204"/>
        <v>0</v>
      </c>
      <c r="CE154" s="25">
        <f t="shared" si="204"/>
        <v>0</v>
      </c>
      <c r="CF154" s="25">
        <f t="shared" si="204"/>
        <v>0</v>
      </c>
      <c r="CG154" s="25">
        <f t="shared" si="204"/>
        <v>0</v>
      </c>
      <c r="CH154" s="25">
        <f t="shared" si="204"/>
        <v>0</v>
      </c>
      <c r="CI154" s="25">
        <f t="shared" si="204"/>
        <v>0</v>
      </c>
      <c r="CJ154" s="25">
        <f t="shared" si="204"/>
        <v>0</v>
      </c>
      <c r="CK154" s="25">
        <f t="shared" si="204"/>
        <v>0</v>
      </c>
      <c r="CL154" s="21" t="s">
        <v>13</v>
      </c>
      <c r="CM154" s="25">
        <f t="shared" si="203"/>
        <v>0</v>
      </c>
      <c r="CN154" s="25">
        <f t="shared" si="203"/>
        <v>0</v>
      </c>
      <c r="CO154" s="25">
        <f t="shared" si="203"/>
        <v>0</v>
      </c>
      <c r="CP154" s="25">
        <f t="shared" si="203"/>
        <v>0</v>
      </c>
      <c r="CQ154" s="25">
        <f t="shared" si="203"/>
        <v>1353</v>
      </c>
      <c r="CR154" s="25">
        <f t="shared" si="203"/>
        <v>0</v>
      </c>
      <c r="CS154" s="25">
        <f t="shared" si="203"/>
        <v>1024</v>
      </c>
      <c r="CT154" s="25">
        <f t="shared" si="203"/>
        <v>3593</v>
      </c>
      <c r="CU154" s="25">
        <f t="shared" si="203"/>
        <v>885</v>
      </c>
      <c r="CV154" s="25">
        <f t="shared" si="203"/>
        <v>0</v>
      </c>
      <c r="CW154" s="25">
        <f t="shared" si="203"/>
        <v>0</v>
      </c>
      <c r="CX154" s="25">
        <f t="shared" si="203"/>
        <v>815</v>
      </c>
      <c r="CY154" s="25">
        <f t="shared" si="203"/>
        <v>0</v>
      </c>
      <c r="CZ154" s="25">
        <f t="shared" si="203"/>
        <v>0</v>
      </c>
      <c r="DA154" s="25">
        <f t="shared" si="203"/>
        <v>0</v>
      </c>
      <c r="DB154" s="25">
        <f t="shared" si="203"/>
        <v>0</v>
      </c>
      <c r="DC154" s="25">
        <f t="shared" si="203"/>
        <v>0</v>
      </c>
      <c r="DD154" s="25">
        <f t="shared" si="203"/>
        <v>0</v>
      </c>
      <c r="DE154" s="25">
        <f t="shared" si="203"/>
        <v>0</v>
      </c>
      <c r="DF154" s="25">
        <f t="shared" si="203"/>
        <v>0</v>
      </c>
      <c r="DG154" s="25">
        <f t="shared" si="203"/>
        <v>0</v>
      </c>
      <c r="DH154" s="25">
        <f t="shared" si="203"/>
        <v>0</v>
      </c>
      <c r="DI154" s="25">
        <f t="shared" si="203"/>
        <v>0</v>
      </c>
      <c r="DJ154" s="25">
        <f t="shared" si="203"/>
        <v>0</v>
      </c>
      <c r="DK154" s="25">
        <f t="shared" si="203"/>
        <v>0</v>
      </c>
      <c r="DL154" s="25">
        <f t="shared" si="203"/>
        <v>0</v>
      </c>
      <c r="DM154" s="25">
        <f t="shared" si="203"/>
        <v>0</v>
      </c>
      <c r="DN154" s="25">
        <f t="shared" si="203"/>
        <v>0</v>
      </c>
      <c r="DO154" s="25">
        <f t="shared" si="203"/>
        <v>0</v>
      </c>
      <c r="DP154" s="25">
        <f t="shared" si="203"/>
        <v>0</v>
      </c>
      <c r="DQ154" s="25">
        <f t="shared" si="203"/>
        <v>0</v>
      </c>
      <c r="DR154" s="25">
        <f t="shared" si="203"/>
        <v>0</v>
      </c>
      <c r="DS154" s="25">
        <f t="shared" si="203"/>
        <v>0</v>
      </c>
      <c r="DT154" s="25">
        <f t="shared" si="203"/>
        <v>0</v>
      </c>
      <c r="DU154" s="25">
        <f t="shared" si="203"/>
        <v>0</v>
      </c>
      <c r="DV154" s="25">
        <f t="shared" si="203"/>
        <v>0</v>
      </c>
      <c r="DW154" s="25">
        <f t="shared" si="203"/>
        <v>0</v>
      </c>
      <c r="DX154" s="25">
        <f t="shared" si="203"/>
        <v>0</v>
      </c>
      <c r="DY154" s="25">
        <f t="shared" si="203"/>
        <v>0</v>
      </c>
      <c r="DZ154" s="25">
        <f t="shared" si="203"/>
        <v>0</v>
      </c>
      <c r="EA154" s="25">
        <f t="shared" si="203"/>
        <v>0</v>
      </c>
      <c r="EB154" s="25">
        <f t="shared" si="203"/>
        <v>0</v>
      </c>
      <c r="EC154" s="25">
        <f t="shared" si="203"/>
        <v>0</v>
      </c>
      <c r="ED154" s="25">
        <f t="shared" si="203"/>
        <v>0</v>
      </c>
      <c r="EE154" s="25">
        <f t="shared" si="203"/>
        <v>0</v>
      </c>
      <c r="EF154" s="25">
        <f t="shared" si="203"/>
        <v>0</v>
      </c>
      <c r="EG154" s="25">
        <f t="shared" si="203"/>
        <v>0</v>
      </c>
      <c r="EH154" s="25">
        <f t="shared" si="203"/>
        <v>0</v>
      </c>
      <c r="EI154" s="25">
        <f t="shared" si="203"/>
        <v>0</v>
      </c>
      <c r="EJ154" s="25">
        <f t="shared" si="203"/>
        <v>0</v>
      </c>
      <c r="EK154" s="25">
        <f t="shared" si="203"/>
        <v>0</v>
      </c>
      <c r="EL154" s="25">
        <f t="shared" si="203"/>
        <v>0</v>
      </c>
      <c r="EM154" s="25">
        <f t="shared" si="203"/>
        <v>0</v>
      </c>
      <c r="EN154" s="25">
        <f t="shared" si="203"/>
        <v>0</v>
      </c>
      <c r="EO154" s="25">
        <f t="shared" si="203"/>
        <v>0</v>
      </c>
      <c r="EP154" s="25">
        <f>CK154-EP149</f>
        <v>0</v>
      </c>
    </row>
    <row r="155" spans="1:146" x14ac:dyDescent="0.2">
      <c r="C155" s="56"/>
      <c r="D155" s="101"/>
      <c r="E155" s="102"/>
      <c r="F155" s="56"/>
      <c r="AG155" s="22" t="s">
        <v>14</v>
      </c>
      <c r="AH155" s="25">
        <f>SUMPRODUCT(AH15:AH140,$T15:$T140)</f>
        <v>0</v>
      </c>
      <c r="AI155" s="25">
        <f>SUMPRODUCT(AI15:AI140,$T15:$T140)</f>
        <v>0</v>
      </c>
      <c r="AJ155" s="25">
        <f t="shared" ref="AJ155:CK155" si="205">SUMPRODUCT(AJ15:AJ140,$T15:$T140)</f>
        <v>0</v>
      </c>
      <c r="AK155" s="25">
        <f t="shared" si="205"/>
        <v>0</v>
      </c>
      <c r="AL155" s="25">
        <f t="shared" si="205"/>
        <v>56260</v>
      </c>
      <c r="AM155" s="25">
        <f t="shared" si="205"/>
        <v>81818</v>
      </c>
      <c r="AN155" s="25">
        <f t="shared" si="205"/>
        <v>50090</v>
      </c>
      <c r="AO155" s="25">
        <f t="shared" si="205"/>
        <v>188705</v>
      </c>
      <c r="AP155" s="25">
        <f t="shared" si="205"/>
        <v>47480</v>
      </c>
      <c r="AQ155" s="25">
        <f t="shared" si="205"/>
        <v>0</v>
      </c>
      <c r="AR155" s="25">
        <f t="shared" si="205"/>
        <v>0</v>
      </c>
      <c r="AS155" s="25">
        <f t="shared" si="205"/>
        <v>45180</v>
      </c>
      <c r="AT155" s="25">
        <f t="shared" si="205"/>
        <v>41150</v>
      </c>
      <c r="AU155" s="25">
        <f t="shared" si="205"/>
        <v>0</v>
      </c>
      <c r="AV155" s="25">
        <f t="shared" si="205"/>
        <v>0</v>
      </c>
      <c r="AW155" s="25">
        <f t="shared" si="205"/>
        <v>0</v>
      </c>
      <c r="AX155" s="25">
        <f t="shared" si="205"/>
        <v>70666</v>
      </c>
      <c r="AY155" s="25">
        <f t="shared" si="205"/>
        <v>0</v>
      </c>
      <c r="AZ155" s="25">
        <f t="shared" si="205"/>
        <v>0</v>
      </c>
      <c r="BA155" s="25">
        <f t="shared" si="205"/>
        <v>0</v>
      </c>
      <c r="BB155" s="25">
        <f t="shared" si="205"/>
        <v>0</v>
      </c>
      <c r="BC155" s="25">
        <f t="shared" si="205"/>
        <v>133600</v>
      </c>
      <c r="BD155" s="25">
        <f t="shared" si="205"/>
        <v>0</v>
      </c>
      <c r="BE155" s="25">
        <f t="shared" si="205"/>
        <v>0</v>
      </c>
      <c r="BF155" s="25">
        <f t="shared" si="205"/>
        <v>0</v>
      </c>
      <c r="BG155" s="25">
        <f t="shared" si="205"/>
        <v>0</v>
      </c>
      <c r="BH155" s="25">
        <f t="shared" si="205"/>
        <v>0</v>
      </c>
      <c r="BI155" s="25">
        <f t="shared" si="205"/>
        <v>0</v>
      </c>
      <c r="BJ155" s="25">
        <f t="shared" si="205"/>
        <v>0</v>
      </c>
      <c r="BK155" s="25">
        <f t="shared" si="205"/>
        <v>0</v>
      </c>
      <c r="BL155" s="25">
        <f t="shared" si="205"/>
        <v>0</v>
      </c>
      <c r="BM155" s="25">
        <f t="shared" si="205"/>
        <v>0</v>
      </c>
      <c r="BN155" s="25">
        <f t="shared" si="205"/>
        <v>0</v>
      </c>
      <c r="BO155" s="25">
        <f t="shared" si="205"/>
        <v>0</v>
      </c>
      <c r="BP155" s="25">
        <f t="shared" si="205"/>
        <v>0</v>
      </c>
      <c r="BQ155" s="25">
        <f t="shared" si="205"/>
        <v>0</v>
      </c>
      <c r="BR155" s="25">
        <f t="shared" si="205"/>
        <v>0</v>
      </c>
      <c r="BS155" s="25">
        <f t="shared" si="205"/>
        <v>0</v>
      </c>
      <c r="BT155" s="25">
        <f t="shared" si="205"/>
        <v>0</v>
      </c>
      <c r="BU155" s="25">
        <f t="shared" si="205"/>
        <v>0</v>
      </c>
      <c r="BV155" s="25">
        <f t="shared" si="205"/>
        <v>0</v>
      </c>
      <c r="BW155" s="25">
        <f t="shared" si="205"/>
        <v>0</v>
      </c>
      <c r="BX155" s="25">
        <f t="shared" si="205"/>
        <v>0</v>
      </c>
      <c r="BY155" s="25">
        <f t="shared" si="205"/>
        <v>0</v>
      </c>
      <c r="BZ155" s="25">
        <f t="shared" si="205"/>
        <v>0</v>
      </c>
      <c r="CA155" s="25">
        <f t="shared" si="205"/>
        <v>0</v>
      </c>
      <c r="CB155" s="25">
        <f t="shared" si="205"/>
        <v>0</v>
      </c>
      <c r="CC155" s="25">
        <f t="shared" si="205"/>
        <v>0</v>
      </c>
      <c r="CD155" s="25">
        <f t="shared" si="205"/>
        <v>0</v>
      </c>
      <c r="CE155" s="25">
        <f t="shared" si="205"/>
        <v>0</v>
      </c>
      <c r="CF155" s="25">
        <f t="shared" si="205"/>
        <v>0</v>
      </c>
      <c r="CG155" s="25">
        <f t="shared" si="205"/>
        <v>0</v>
      </c>
      <c r="CH155" s="25">
        <f t="shared" si="205"/>
        <v>0</v>
      </c>
      <c r="CI155" s="25">
        <f t="shared" si="205"/>
        <v>0</v>
      </c>
      <c r="CJ155" s="25">
        <f t="shared" si="205"/>
        <v>0</v>
      </c>
      <c r="CK155" s="25">
        <f t="shared" si="205"/>
        <v>0</v>
      </c>
      <c r="CL155" s="22" t="s">
        <v>14</v>
      </c>
      <c r="CM155" s="25">
        <f t="shared" si="203"/>
        <v>0</v>
      </c>
      <c r="CN155" s="25">
        <f t="shared" si="203"/>
        <v>0</v>
      </c>
      <c r="CO155" s="25">
        <f t="shared" si="203"/>
        <v>0</v>
      </c>
      <c r="CP155" s="25">
        <f t="shared" si="203"/>
        <v>0</v>
      </c>
      <c r="CQ155" s="25">
        <f t="shared" si="203"/>
        <v>56260</v>
      </c>
      <c r="CR155" s="25">
        <f t="shared" si="203"/>
        <v>0</v>
      </c>
      <c r="CS155" s="25">
        <f t="shared" si="203"/>
        <v>50090</v>
      </c>
      <c r="CT155" s="25">
        <f t="shared" si="203"/>
        <v>188705</v>
      </c>
      <c r="CU155" s="25">
        <f t="shared" si="203"/>
        <v>47480</v>
      </c>
      <c r="CV155" s="25">
        <f t="shared" si="203"/>
        <v>0</v>
      </c>
      <c r="CW155" s="25">
        <f t="shared" si="203"/>
        <v>0</v>
      </c>
      <c r="CX155" s="25">
        <f t="shared" si="203"/>
        <v>45180</v>
      </c>
      <c r="CY155" s="25">
        <f t="shared" si="203"/>
        <v>0</v>
      </c>
      <c r="CZ155" s="25">
        <f t="shared" si="203"/>
        <v>0</v>
      </c>
      <c r="DA155" s="25">
        <f t="shared" si="203"/>
        <v>0</v>
      </c>
      <c r="DB155" s="25">
        <f t="shared" si="203"/>
        <v>0</v>
      </c>
      <c r="DC155" s="25">
        <f t="shared" si="203"/>
        <v>0</v>
      </c>
      <c r="DD155" s="25">
        <f t="shared" si="203"/>
        <v>0</v>
      </c>
      <c r="DE155" s="25">
        <f t="shared" si="203"/>
        <v>0</v>
      </c>
      <c r="DF155" s="25">
        <f t="shared" si="203"/>
        <v>0</v>
      </c>
      <c r="DG155" s="25">
        <f t="shared" si="203"/>
        <v>0</v>
      </c>
      <c r="DH155" s="25">
        <f t="shared" si="203"/>
        <v>0</v>
      </c>
      <c r="DI155" s="25">
        <f t="shared" si="203"/>
        <v>0</v>
      </c>
      <c r="DJ155" s="25">
        <f t="shared" si="203"/>
        <v>0</v>
      </c>
      <c r="DK155" s="25">
        <f t="shared" si="203"/>
        <v>0</v>
      </c>
      <c r="DL155" s="25">
        <f t="shared" si="203"/>
        <v>0</v>
      </c>
      <c r="DM155" s="25">
        <f t="shared" si="203"/>
        <v>0</v>
      </c>
      <c r="DN155" s="25">
        <f t="shared" si="203"/>
        <v>0</v>
      </c>
      <c r="DO155" s="25">
        <f t="shared" si="203"/>
        <v>0</v>
      </c>
      <c r="DP155" s="25">
        <f t="shared" si="203"/>
        <v>0</v>
      </c>
      <c r="DQ155" s="25">
        <f t="shared" si="203"/>
        <v>0</v>
      </c>
      <c r="DR155" s="25">
        <f t="shared" si="203"/>
        <v>0</v>
      </c>
      <c r="DS155" s="25">
        <f t="shared" si="203"/>
        <v>0</v>
      </c>
      <c r="DT155" s="25">
        <f t="shared" si="203"/>
        <v>0</v>
      </c>
      <c r="DU155" s="25">
        <f t="shared" si="203"/>
        <v>0</v>
      </c>
      <c r="DV155" s="25">
        <f t="shared" si="203"/>
        <v>0</v>
      </c>
      <c r="DW155" s="25">
        <f t="shared" si="203"/>
        <v>0</v>
      </c>
      <c r="DX155" s="25">
        <f t="shared" si="203"/>
        <v>0</v>
      </c>
      <c r="DY155" s="25">
        <f t="shared" si="203"/>
        <v>0</v>
      </c>
      <c r="DZ155" s="25">
        <f t="shared" si="203"/>
        <v>0</v>
      </c>
      <c r="EA155" s="25">
        <f t="shared" si="203"/>
        <v>0</v>
      </c>
      <c r="EB155" s="25">
        <f t="shared" si="203"/>
        <v>0</v>
      </c>
      <c r="EC155" s="25">
        <f t="shared" si="203"/>
        <v>0</v>
      </c>
      <c r="ED155" s="25">
        <f t="shared" si="203"/>
        <v>0</v>
      </c>
      <c r="EE155" s="25">
        <f t="shared" si="203"/>
        <v>0</v>
      </c>
      <c r="EF155" s="25">
        <f t="shared" si="203"/>
        <v>0</v>
      </c>
      <c r="EG155" s="25">
        <f t="shared" si="203"/>
        <v>0</v>
      </c>
      <c r="EH155" s="25">
        <f t="shared" si="203"/>
        <v>0</v>
      </c>
      <c r="EI155" s="25">
        <f t="shared" si="203"/>
        <v>0</v>
      </c>
      <c r="EJ155" s="25">
        <f t="shared" si="203"/>
        <v>0</v>
      </c>
      <c r="EK155" s="25">
        <f t="shared" si="203"/>
        <v>0</v>
      </c>
      <c r="EL155" s="25">
        <f t="shared" si="203"/>
        <v>0</v>
      </c>
      <c r="EM155" s="25">
        <f t="shared" si="203"/>
        <v>0</v>
      </c>
      <c r="EN155" s="25">
        <f t="shared" si="203"/>
        <v>0</v>
      </c>
      <c r="EO155" s="25">
        <f t="shared" si="203"/>
        <v>0</v>
      </c>
      <c r="EP155" s="25">
        <f>CK155-EP150</f>
        <v>0</v>
      </c>
    </row>
    <row r="156" spans="1:146" x14ac:dyDescent="0.2">
      <c r="C156" s="56"/>
      <c r="D156" s="101"/>
      <c r="E156" s="102"/>
      <c r="F156" s="56"/>
      <c r="AG156" s="22" t="s">
        <v>10</v>
      </c>
      <c r="AH156" s="25">
        <f>SUMPRODUCT(AH15:AH140,$V15:$V140)</f>
        <v>0</v>
      </c>
      <c r="AI156" s="25">
        <f>SUMPRODUCT(AI15:AI140,$V15:$V140)</f>
        <v>0</v>
      </c>
      <c r="AJ156" s="25">
        <f t="shared" ref="AJ156:CK156" si="206">SUMPRODUCT(AJ15:AJ140,$V15:$V140)</f>
        <v>0</v>
      </c>
      <c r="AK156" s="25">
        <f t="shared" si="206"/>
        <v>0</v>
      </c>
      <c r="AL156" s="25">
        <f t="shared" si="206"/>
        <v>15</v>
      </c>
      <c r="AM156" s="25">
        <f t="shared" si="206"/>
        <v>5</v>
      </c>
      <c r="AN156" s="25">
        <f t="shared" si="206"/>
        <v>16</v>
      </c>
      <c r="AO156" s="25">
        <f t="shared" si="206"/>
        <v>4</v>
      </c>
      <c r="AP156" s="25">
        <f t="shared" si="206"/>
        <v>4</v>
      </c>
      <c r="AQ156" s="25">
        <f t="shared" si="206"/>
        <v>0</v>
      </c>
      <c r="AR156" s="25">
        <f t="shared" si="206"/>
        <v>0</v>
      </c>
      <c r="AS156" s="25">
        <f t="shared" si="206"/>
        <v>6</v>
      </c>
      <c r="AT156" s="25">
        <f t="shared" si="206"/>
        <v>2</v>
      </c>
      <c r="AU156" s="25">
        <f t="shared" si="206"/>
        <v>0</v>
      </c>
      <c r="AV156" s="25">
        <f t="shared" si="206"/>
        <v>0</v>
      </c>
      <c r="AW156" s="25">
        <f t="shared" si="206"/>
        <v>0</v>
      </c>
      <c r="AX156" s="25">
        <f t="shared" si="206"/>
        <v>6</v>
      </c>
      <c r="AY156" s="25">
        <f t="shared" si="206"/>
        <v>0</v>
      </c>
      <c r="AZ156" s="25">
        <f t="shared" si="206"/>
        <v>0</v>
      </c>
      <c r="BA156" s="25">
        <f t="shared" si="206"/>
        <v>0</v>
      </c>
      <c r="BB156" s="25">
        <f t="shared" si="206"/>
        <v>0</v>
      </c>
      <c r="BC156" s="25">
        <f t="shared" si="206"/>
        <v>7</v>
      </c>
      <c r="BD156" s="25">
        <f t="shared" si="206"/>
        <v>0</v>
      </c>
      <c r="BE156" s="25">
        <f t="shared" si="206"/>
        <v>0</v>
      </c>
      <c r="BF156" s="25">
        <f t="shared" si="206"/>
        <v>0</v>
      </c>
      <c r="BG156" s="25">
        <f t="shared" si="206"/>
        <v>0</v>
      </c>
      <c r="BH156" s="25">
        <f t="shared" si="206"/>
        <v>0</v>
      </c>
      <c r="BI156" s="25">
        <f t="shared" si="206"/>
        <v>0</v>
      </c>
      <c r="BJ156" s="25">
        <f t="shared" si="206"/>
        <v>0</v>
      </c>
      <c r="BK156" s="25">
        <f t="shared" si="206"/>
        <v>0</v>
      </c>
      <c r="BL156" s="25">
        <f t="shared" si="206"/>
        <v>0</v>
      </c>
      <c r="BM156" s="25">
        <f t="shared" si="206"/>
        <v>0</v>
      </c>
      <c r="BN156" s="25">
        <f t="shared" si="206"/>
        <v>0</v>
      </c>
      <c r="BO156" s="25">
        <f t="shared" si="206"/>
        <v>0</v>
      </c>
      <c r="BP156" s="25">
        <f t="shared" si="206"/>
        <v>0</v>
      </c>
      <c r="BQ156" s="25">
        <f t="shared" si="206"/>
        <v>0</v>
      </c>
      <c r="BR156" s="25">
        <f t="shared" si="206"/>
        <v>0</v>
      </c>
      <c r="BS156" s="25">
        <f t="shared" si="206"/>
        <v>0</v>
      </c>
      <c r="BT156" s="25">
        <f t="shared" si="206"/>
        <v>0</v>
      </c>
      <c r="BU156" s="25">
        <f t="shared" si="206"/>
        <v>0</v>
      </c>
      <c r="BV156" s="25">
        <f t="shared" si="206"/>
        <v>0</v>
      </c>
      <c r="BW156" s="25">
        <f t="shared" si="206"/>
        <v>0</v>
      </c>
      <c r="BX156" s="25">
        <f t="shared" si="206"/>
        <v>0</v>
      </c>
      <c r="BY156" s="25">
        <f t="shared" si="206"/>
        <v>0</v>
      </c>
      <c r="BZ156" s="25">
        <f t="shared" si="206"/>
        <v>0</v>
      </c>
      <c r="CA156" s="25">
        <f t="shared" si="206"/>
        <v>0</v>
      </c>
      <c r="CB156" s="25">
        <f t="shared" si="206"/>
        <v>0</v>
      </c>
      <c r="CC156" s="25">
        <f t="shared" si="206"/>
        <v>0</v>
      </c>
      <c r="CD156" s="25">
        <f t="shared" si="206"/>
        <v>0</v>
      </c>
      <c r="CE156" s="25">
        <f t="shared" si="206"/>
        <v>0</v>
      </c>
      <c r="CF156" s="25">
        <f t="shared" si="206"/>
        <v>0</v>
      </c>
      <c r="CG156" s="25">
        <f t="shared" si="206"/>
        <v>0</v>
      </c>
      <c r="CH156" s="25">
        <f t="shared" si="206"/>
        <v>0</v>
      </c>
      <c r="CI156" s="25">
        <f t="shared" si="206"/>
        <v>0</v>
      </c>
      <c r="CJ156" s="25">
        <f t="shared" si="206"/>
        <v>0</v>
      </c>
      <c r="CK156" s="25">
        <f t="shared" si="206"/>
        <v>0</v>
      </c>
    </row>
    <row r="157" spans="1:146" x14ac:dyDescent="0.2">
      <c r="C157" s="56"/>
      <c r="D157" s="100"/>
      <c r="E157" s="103"/>
      <c r="F157" s="56"/>
      <c r="CM157" s="43" t="s">
        <v>24</v>
      </c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  <c r="DB157" s="44"/>
      <c r="DC157" s="44"/>
      <c r="DD157" s="44"/>
      <c r="DE157" s="44"/>
      <c r="DF157" s="44"/>
      <c r="DG157" s="45"/>
      <c r="DH157" s="45"/>
      <c r="DI157" s="45"/>
      <c r="DJ157" s="45"/>
      <c r="DK157" s="45"/>
      <c r="DL157" s="45"/>
      <c r="DM157" s="45"/>
      <c r="DN157" s="45"/>
      <c r="DO157" s="45"/>
      <c r="DP157" s="45"/>
      <c r="DQ157" s="45"/>
      <c r="DR157" s="45"/>
      <c r="DS157" s="45"/>
      <c r="DT157" s="45"/>
      <c r="DU157" s="45"/>
      <c r="DV157" s="45"/>
      <c r="DW157" s="45"/>
      <c r="DX157" s="45"/>
      <c r="DY157" s="45"/>
      <c r="DZ157" s="45"/>
      <c r="EA157" s="45"/>
      <c r="EB157" s="45"/>
      <c r="EC157" s="45"/>
      <c r="ED157" s="45"/>
      <c r="EE157" s="45"/>
      <c r="EF157" s="45"/>
      <c r="EG157" s="45"/>
      <c r="EH157" s="45"/>
      <c r="EI157" s="45"/>
      <c r="EJ157" s="45"/>
      <c r="EK157" s="45"/>
      <c r="EL157" s="45"/>
      <c r="EM157" s="45"/>
      <c r="EN157" s="45"/>
      <c r="EO157" s="45"/>
      <c r="EP157" s="45"/>
    </row>
    <row r="158" spans="1:146" x14ac:dyDescent="0.2">
      <c r="C158" s="56"/>
      <c r="D158" s="56"/>
      <c r="E158" s="56"/>
      <c r="F158" s="56"/>
      <c r="AH158" s="16" t="str">
        <f t="shared" ref="AH158:CK158" si="207">CONCATENATE(FIXED(AH14,1)," - ",FIXED(AH14+0.1,1))</f>
        <v>0,0 - 0,1</v>
      </c>
      <c r="AI158" s="16" t="str">
        <f t="shared" si="207"/>
        <v>0,1 - 0,2</v>
      </c>
      <c r="AJ158" s="16" t="str">
        <f t="shared" si="207"/>
        <v>0,2 - 0,3</v>
      </c>
      <c r="AK158" s="16" t="str">
        <f t="shared" si="207"/>
        <v>0,3 - 0,4</v>
      </c>
      <c r="AL158" s="16" t="str">
        <f t="shared" si="207"/>
        <v>0,4 - 0,5</v>
      </c>
      <c r="AM158" s="16" t="str">
        <f t="shared" si="207"/>
        <v>0,5 - 0,6</v>
      </c>
      <c r="AN158" s="16" t="str">
        <f t="shared" si="207"/>
        <v>0,6 - 0,7</v>
      </c>
      <c r="AO158" s="16" t="str">
        <f t="shared" si="207"/>
        <v>0,7 - 0,8</v>
      </c>
      <c r="AP158" s="16" t="str">
        <f t="shared" si="207"/>
        <v>0,8 - 0,9</v>
      </c>
      <c r="AQ158" s="16" t="str">
        <f t="shared" si="207"/>
        <v>0,9 - 1,0</v>
      </c>
      <c r="AR158" s="16" t="str">
        <f t="shared" si="207"/>
        <v>1,0 - 1,1</v>
      </c>
      <c r="AS158" s="16" t="str">
        <f t="shared" si="207"/>
        <v>1,1 - 1,2</v>
      </c>
      <c r="AT158" s="16" t="str">
        <f t="shared" si="207"/>
        <v>1,2 - 1,3</v>
      </c>
      <c r="AU158" s="16" t="str">
        <f t="shared" si="207"/>
        <v>1,3 - 1,4</v>
      </c>
      <c r="AV158" s="16" t="str">
        <f t="shared" si="207"/>
        <v>1,4 - 1,5</v>
      </c>
      <c r="AW158" s="16" t="str">
        <f t="shared" si="207"/>
        <v>1,5 - 1,6</v>
      </c>
      <c r="AX158" s="16" t="str">
        <f t="shared" si="207"/>
        <v>1,6 - 1,7</v>
      </c>
      <c r="AY158" s="16" t="str">
        <f t="shared" si="207"/>
        <v>1,7 - 1,8</v>
      </c>
      <c r="AZ158" s="16" t="str">
        <f t="shared" si="207"/>
        <v>1,8 - 1,9</v>
      </c>
      <c r="BA158" s="16" t="str">
        <f t="shared" si="207"/>
        <v>1,9 - 2,0</v>
      </c>
      <c r="BB158" s="16" t="str">
        <f t="shared" si="207"/>
        <v>2,0 - 2,1</v>
      </c>
      <c r="BC158" s="16" t="str">
        <f t="shared" si="207"/>
        <v>2,1 - 2,2</v>
      </c>
      <c r="BD158" s="16" t="str">
        <f t="shared" si="207"/>
        <v>2,2 - 2,3</v>
      </c>
      <c r="BE158" s="16" t="str">
        <f t="shared" si="207"/>
        <v>2,3 - 2,4</v>
      </c>
      <c r="BF158" s="16" t="str">
        <f t="shared" si="207"/>
        <v>2,4 - 2,5</v>
      </c>
      <c r="BG158" s="16" t="str">
        <f t="shared" si="207"/>
        <v>2,5 - 2,6</v>
      </c>
      <c r="BH158" s="16" t="str">
        <f t="shared" si="207"/>
        <v>2,6 - 2,7</v>
      </c>
      <c r="BI158" s="16" t="str">
        <f t="shared" si="207"/>
        <v>2,7 - 2,8</v>
      </c>
      <c r="BJ158" s="16" t="str">
        <f t="shared" si="207"/>
        <v>2,8 - 2,9</v>
      </c>
      <c r="BK158" s="16" t="str">
        <f t="shared" si="207"/>
        <v>2,9 - 3,0</v>
      </c>
      <c r="BL158" s="16" t="str">
        <f t="shared" si="207"/>
        <v>3,0 - 3,1</v>
      </c>
      <c r="BM158" s="16" t="str">
        <f t="shared" si="207"/>
        <v>3,1 - 3,2</v>
      </c>
      <c r="BN158" s="16" t="str">
        <f t="shared" si="207"/>
        <v>3,2 - 3,3</v>
      </c>
      <c r="BO158" s="16" t="str">
        <f t="shared" si="207"/>
        <v>3,3 - 3,4</v>
      </c>
      <c r="BP158" s="16" t="str">
        <f t="shared" si="207"/>
        <v>3,4 - 3,5</v>
      </c>
      <c r="BQ158" s="16" t="str">
        <f t="shared" si="207"/>
        <v>3,5 - 3,6</v>
      </c>
      <c r="BR158" s="16" t="str">
        <f t="shared" si="207"/>
        <v>3,6 - 3,7</v>
      </c>
      <c r="BS158" s="16" t="str">
        <f t="shared" si="207"/>
        <v>3,7 - 3,8</v>
      </c>
      <c r="BT158" s="16" t="str">
        <f t="shared" si="207"/>
        <v>3,8 - 3,9</v>
      </c>
      <c r="BU158" s="16" t="str">
        <f t="shared" si="207"/>
        <v>3,9 - 4,0</v>
      </c>
      <c r="BV158" s="16" t="str">
        <f t="shared" si="207"/>
        <v>4,0 - 4,1</v>
      </c>
      <c r="BW158" s="16" t="str">
        <f t="shared" si="207"/>
        <v>4,1 - 4,2</v>
      </c>
      <c r="BX158" s="16" t="str">
        <f t="shared" si="207"/>
        <v>4,2 - 4,3</v>
      </c>
      <c r="BY158" s="16" t="str">
        <f t="shared" si="207"/>
        <v>4,3 - 4,4</v>
      </c>
      <c r="BZ158" s="16" t="str">
        <f t="shared" si="207"/>
        <v>4,4 - 4,5</v>
      </c>
      <c r="CA158" s="16" t="str">
        <f t="shared" si="207"/>
        <v>4,5 - 4,6</v>
      </c>
      <c r="CB158" s="16" t="str">
        <f t="shared" si="207"/>
        <v>4,6 - 4,7</v>
      </c>
      <c r="CC158" s="16" t="str">
        <f t="shared" si="207"/>
        <v>4,7 - 4,8</v>
      </c>
      <c r="CD158" s="16" t="str">
        <f t="shared" si="207"/>
        <v>4,8 - 4,9</v>
      </c>
      <c r="CE158" s="16" t="str">
        <f t="shared" si="207"/>
        <v>4,9 - 5,0</v>
      </c>
      <c r="CF158" s="16" t="str">
        <f t="shared" si="207"/>
        <v>5,0 - 5,1</v>
      </c>
      <c r="CG158" s="16" t="str">
        <f t="shared" si="207"/>
        <v>5,1 - 5,2</v>
      </c>
      <c r="CH158" s="16" t="str">
        <f t="shared" si="207"/>
        <v>5,2 - 5,3</v>
      </c>
      <c r="CI158" s="16" t="str">
        <f t="shared" si="207"/>
        <v>5,3 - 5,4</v>
      </c>
      <c r="CJ158" s="16" t="str">
        <f t="shared" si="207"/>
        <v>5,4 - 5,5</v>
      </c>
      <c r="CK158" s="16" t="str">
        <f t="shared" si="207"/>
        <v>5,5 - 5,6</v>
      </c>
      <c r="CM158" s="16" t="str">
        <f t="shared" ref="CM158:EP158" si="208">CONCATENATE(FIXED(CM14,1)," - ",FIXED(CM14+0.1,1))</f>
        <v>0,0 - 0,1</v>
      </c>
      <c r="CN158" s="16" t="str">
        <f t="shared" si="208"/>
        <v>0,1 - 0,2</v>
      </c>
      <c r="CO158" s="16" t="str">
        <f t="shared" si="208"/>
        <v>0,2 - 0,3</v>
      </c>
      <c r="CP158" s="16" t="str">
        <f t="shared" si="208"/>
        <v>0,3 - 0,4</v>
      </c>
      <c r="CQ158" s="16" t="str">
        <f t="shared" si="208"/>
        <v>0,4 - 0,5</v>
      </c>
      <c r="CR158" s="16" t="str">
        <f t="shared" si="208"/>
        <v>0,5 - 0,6</v>
      </c>
      <c r="CS158" s="16" t="str">
        <f t="shared" si="208"/>
        <v>0,6 - 0,7</v>
      </c>
      <c r="CT158" s="16" t="str">
        <f t="shared" si="208"/>
        <v>0,7 - 0,8</v>
      </c>
      <c r="CU158" s="16" t="str">
        <f t="shared" si="208"/>
        <v>0,8 - 0,9</v>
      </c>
      <c r="CV158" s="16" t="str">
        <f t="shared" si="208"/>
        <v>0,9 - 1,0</v>
      </c>
      <c r="CW158" s="16" t="str">
        <f t="shared" si="208"/>
        <v>1,0 - 1,1</v>
      </c>
      <c r="CX158" s="16" t="str">
        <f t="shared" si="208"/>
        <v>1,1 - 1,2</v>
      </c>
      <c r="CY158" s="16" t="str">
        <f t="shared" si="208"/>
        <v>1,2 - 1,3</v>
      </c>
      <c r="CZ158" s="16" t="str">
        <f t="shared" si="208"/>
        <v>1,3 - 1,4</v>
      </c>
      <c r="DA158" s="16" t="str">
        <f t="shared" si="208"/>
        <v>1,4 - 1,5</v>
      </c>
      <c r="DB158" s="16" t="str">
        <f t="shared" si="208"/>
        <v>1,5 - 1,6</v>
      </c>
      <c r="DC158" s="16" t="str">
        <f t="shared" si="208"/>
        <v>1,6 - 1,7</v>
      </c>
      <c r="DD158" s="16" t="str">
        <f t="shared" si="208"/>
        <v>1,7 - 1,8</v>
      </c>
      <c r="DE158" s="16" t="str">
        <f t="shared" si="208"/>
        <v>1,8 - 1,9</v>
      </c>
      <c r="DF158" s="16" t="str">
        <f t="shared" si="208"/>
        <v>1,9 - 2,0</v>
      </c>
      <c r="DG158" s="16" t="str">
        <f t="shared" si="208"/>
        <v>2,0 - 2,1</v>
      </c>
      <c r="DH158" s="16" t="str">
        <f t="shared" si="208"/>
        <v>2,1 - 2,2</v>
      </c>
      <c r="DI158" s="16" t="str">
        <f t="shared" si="208"/>
        <v>2,2 - 2,3</v>
      </c>
      <c r="DJ158" s="16" t="str">
        <f t="shared" si="208"/>
        <v>2,3 - 2,4</v>
      </c>
      <c r="DK158" s="16" t="str">
        <f t="shared" si="208"/>
        <v>2,4 - 2,5</v>
      </c>
      <c r="DL158" s="16" t="str">
        <f t="shared" si="208"/>
        <v>2,5 - 2,6</v>
      </c>
      <c r="DM158" s="16" t="str">
        <f t="shared" si="208"/>
        <v>2,6 - 2,7</v>
      </c>
      <c r="DN158" s="16" t="str">
        <f t="shared" si="208"/>
        <v>2,7 - 2,8</v>
      </c>
      <c r="DO158" s="16" t="str">
        <f t="shared" si="208"/>
        <v>2,8 - 2,9</v>
      </c>
      <c r="DP158" s="16" t="str">
        <f t="shared" si="208"/>
        <v>2,9 - 3,0</v>
      </c>
      <c r="DQ158" s="16" t="str">
        <f t="shared" si="208"/>
        <v>3,0 - 3,1</v>
      </c>
      <c r="DR158" s="16" t="str">
        <f t="shared" si="208"/>
        <v>3,1 - 3,2</v>
      </c>
      <c r="DS158" s="16" t="str">
        <f t="shared" si="208"/>
        <v>3,2 - 3,3</v>
      </c>
      <c r="DT158" s="16" t="str">
        <f t="shared" si="208"/>
        <v>3,3 - 3,4</v>
      </c>
      <c r="DU158" s="16" t="str">
        <f t="shared" si="208"/>
        <v>3,4 - 3,5</v>
      </c>
      <c r="DV158" s="16" t="str">
        <f t="shared" si="208"/>
        <v>3,5 - 3,6</v>
      </c>
      <c r="DW158" s="16" t="str">
        <f t="shared" si="208"/>
        <v>3,6 - 3,7</v>
      </c>
      <c r="DX158" s="16" t="str">
        <f t="shared" si="208"/>
        <v>3,7 - 3,8</v>
      </c>
      <c r="DY158" s="16" t="str">
        <f t="shared" si="208"/>
        <v>3,8 - 3,9</v>
      </c>
      <c r="DZ158" s="16" t="str">
        <f t="shared" si="208"/>
        <v>3,9 - 4,0</v>
      </c>
      <c r="EA158" s="16" t="str">
        <f t="shared" si="208"/>
        <v>4,0 - 4,1</v>
      </c>
      <c r="EB158" s="16" t="str">
        <f t="shared" si="208"/>
        <v>4,1 - 4,2</v>
      </c>
      <c r="EC158" s="16" t="str">
        <f t="shared" si="208"/>
        <v>4,2 - 4,3</v>
      </c>
      <c r="ED158" s="16" t="str">
        <f t="shared" si="208"/>
        <v>4,3 - 4,4</v>
      </c>
      <c r="EE158" s="16" t="str">
        <f t="shared" si="208"/>
        <v>4,4 - 4,5</v>
      </c>
      <c r="EF158" s="16" t="str">
        <f t="shared" si="208"/>
        <v>4,5 - 4,6</v>
      </c>
      <c r="EG158" s="16" t="str">
        <f t="shared" si="208"/>
        <v>4,6 - 4,7</v>
      </c>
      <c r="EH158" s="16" t="str">
        <f t="shared" si="208"/>
        <v>4,7 - 4,8</v>
      </c>
      <c r="EI158" s="16" t="str">
        <f t="shared" si="208"/>
        <v>4,8 - 4,9</v>
      </c>
      <c r="EJ158" s="16" t="str">
        <f t="shared" si="208"/>
        <v>4,9 - 5,0</v>
      </c>
      <c r="EK158" s="16" t="str">
        <f t="shared" si="208"/>
        <v>5,0 - 5,1</v>
      </c>
      <c r="EL158" s="16" t="str">
        <f t="shared" si="208"/>
        <v>5,1 - 5,2</v>
      </c>
      <c r="EM158" s="16" t="str">
        <f t="shared" si="208"/>
        <v>5,2 - 5,3</v>
      </c>
      <c r="EN158" s="16" t="str">
        <f t="shared" si="208"/>
        <v>5,3 - 5,4</v>
      </c>
      <c r="EO158" s="16" t="str">
        <f t="shared" si="208"/>
        <v>5,4 - 5,5</v>
      </c>
      <c r="EP158" s="16" t="str">
        <f t="shared" si="208"/>
        <v>5,5 - 5,6</v>
      </c>
    </row>
    <row r="159" spans="1:146" x14ac:dyDescent="0.2">
      <c r="C159" s="56"/>
      <c r="D159" s="56"/>
      <c r="E159" s="56"/>
      <c r="F159" s="56"/>
      <c r="AG159" s="35" t="s">
        <v>21</v>
      </c>
      <c r="AH159" s="15" t="str">
        <f t="shared" ref="AH159:CK159" si="209">IF(AH153&gt;0,AH155/AH154,"")</f>
        <v/>
      </c>
      <c r="AI159" s="15" t="str">
        <f>IF(AI153&gt;0,AI155/AI154,"")</f>
        <v/>
      </c>
      <c r="AJ159" s="15" t="str">
        <f>IF(AJ153&gt;0,AJ155/AJ154,"")</f>
        <v/>
      </c>
      <c r="AK159" s="15" t="str">
        <f t="shared" si="209"/>
        <v/>
      </c>
      <c r="AL159" s="15">
        <f t="shared" si="209"/>
        <v>41.581670362158164</v>
      </c>
      <c r="AM159" s="15">
        <f t="shared" si="209"/>
        <v>51.10430980637102</v>
      </c>
      <c r="AN159" s="15">
        <f t="shared" si="209"/>
        <v>48.916015625</v>
      </c>
      <c r="AO159" s="15">
        <f t="shared" si="209"/>
        <v>52.520178124130254</v>
      </c>
      <c r="AP159" s="15">
        <f t="shared" si="209"/>
        <v>53.649717514124291</v>
      </c>
      <c r="AQ159" s="15" t="str">
        <f t="shared" si="209"/>
        <v/>
      </c>
      <c r="AR159" s="15" t="str">
        <f t="shared" si="209"/>
        <v/>
      </c>
      <c r="AS159" s="15">
        <f>IF(AS153&gt;0,AS155/AS154,"")</f>
        <v>55.435582822085891</v>
      </c>
      <c r="AT159" s="15">
        <f t="shared" si="209"/>
        <v>58.701854493580598</v>
      </c>
      <c r="AU159" s="15" t="str">
        <f t="shared" si="209"/>
        <v/>
      </c>
      <c r="AV159" s="15" t="str">
        <f t="shared" si="209"/>
        <v/>
      </c>
      <c r="AW159" s="15" t="str">
        <f t="shared" si="209"/>
        <v/>
      </c>
      <c r="AX159" s="15">
        <f t="shared" si="209"/>
        <v>60.03908241291419</v>
      </c>
      <c r="AY159" s="15" t="str">
        <f t="shared" si="209"/>
        <v/>
      </c>
      <c r="AZ159" s="15" t="str">
        <f t="shared" si="209"/>
        <v/>
      </c>
      <c r="BA159" s="15" t="str">
        <f t="shared" si="209"/>
        <v/>
      </c>
      <c r="BB159" s="15" t="str">
        <f t="shared" si="209"/>
        <v/>
      </c>
      <c r="BC159" s="15">
        <f t="shared" si="209"/>
        <v>61.032434901781635</v>
      </c>
      <c r="BD159" s="15" t="str">
        <f t="shared" si="209"/>
        <v/>
      </c>
      <c r="BE159" s="15" t="str">
        <f t="shared" si="209"/>
        <v/>
      </c>
      <c r="BF159" s="15" t="str">
        <f t="shared" si="209"/>
        <v/>
      </c>
      <c r="BG159" s="15" t="str">
        <f t="shared" si="209"/>
        <v/>
      </c>
      <c r="BH159" s="15" t="str">
        <f t="shared" si="209"/>
        <v/>
      </c>
      <c r="BI159" s="15" t="str">
        <f t="shared" si="209"/>
        <v/>
      </c>
      <c r="BJ159" s="15" t="str">
        <f t="shared" si="209"/>
        <v/>
      </c>
      <c r="BK159" s="15" t="str">
        <f t="shared" si="209"/>
        <v/>
      </c>
      <c r="BL159" s="15" t="str">
        <f t="shared" si="209"/>
        <v/>
      </c>
      <c r="BM159" s="15" t="str">
        <f t="shared" si="209"/>
        <v/>
      </c>
      <c r="BN159" s="15" t="str">
        <f t="shared" si="209"/>
        <v/>
      </c>
      <c r="BO159" s="15" t="str">
        <f t="shared" si="209"/>
        <v/>
      </c>
      <c r="BP159" s="15" t="str">
        <f t="shared" si="209"/>
        <v/>
      </c>
      <c r="BQ159" s="15" t="str">
        <f t="shared" si="209"/>
        <v/>
      </c>
      <c r="BR159" s="15" t="str">
        <f t="shared" si="209"/>
        <v/>
      </c>
      <c r="BS159" s="15" t="str">
        <f t="shared" si="209"/>
        <v/>
      </c>
      <c r="BT159" s="15" t="str">
        <f t="shared" si="209"/>
        <v/>
      </c>
      <c r="BU159" s="15" t="str">
        <f t="shared" si="209"/>
        <v/>
      </c>
      <c r="BV159" s="15" t="str">
        <f t="shared" si="209"/>
        <v/>
      </c>
      <c r="BW159" s="15" t="str">
        <f t="shared" si="209"/>
        <v/>
      </c>
      <c r="BX159" s="15" t="str">
        <f t="shared" si="209"/>
        <v/>
      </c>
      <c r="BY159" s="15" t="str">
        <f t="shared" si="209"/>
        <v/>
      </c>
      <c r="BZ159" s="15" t="str">
        <f t="shared" si="209"/>
        <v/>
      </c>
      <c r="CA159" s="15" t="str">
        <f t="shared" si="209"/>
        <v/>
      </c>
      <c r="CB159" s="15" t="str">
        <f t="shared" si="209"/>
        <v/>
      </c>
      <c r="CC159" s="15" t="str">
        <f t="shared" si="209"/>
        <v/>
      </c>
      <c r="CD159" s="15" t="str">
        <f t="shared" si="209"/>
        <v/>
      </c>
      <c r="CE159" s="15" t="str">
        <f t="shared" si="209"/>
        <v/>
      </c>
      <c r="CF159" s="15" t="str">
        <f t="shared" si="209"/>
        <v/>
      </c>
      <c r="CG159" s="15" t="str">
        <f t="shared" si="209"/>
        <v/>
      </c>
      <c r="CH159" s="15" t="str">
        <f t="shared" si="209"/>
        <v/>
      </c>
      <c r="CI159" s="15" t="str">
        <f t="shared" si="209"/>
        <v/>
      </c>
      <c r="CJ159" s="15" t="str">
        <f t="shared" si="209"/>
        <v/>
      </c>
      <c r="CK159" s="15" t="str">
        <f t="shared" si="209"/>
        <v/>
      </c>
      <c r="CL159" s="35" t="s">
        <v>21</v>
      </c>
      <c r="CM159" s="36" t="str">
        <f t="shared" ref="CM159:EP159" si="210">IF(CM149&gt;0,CM150/CM149,"")</f>
        <v/>
      </c>
      <c r="CN159" s="15" t="str">
        <f t="shared" si="210"/>
        <v/>
      </c>
      <c r="CO159" s="15" t="str">
        <f t="shared" si="210"/>
        <v/>
      </c>
      <c r="CP159" s="15" t="str">
        <f t="shared" si="210"/>
        <v/>
      </c>
      <c r="CQ159" s="15" t="str">
        <f t="shared" si="210"/>
        <v/>
      </c>
      <c r="CR159" s="15">
        <f t="shared" si="210"/>
        <v>51.10430980637102</v>
      </c>
      <c r="CS159" s="15" t="str">
        <f t="shared" si="210"/>
        <v/>
      </c>
      <c r="CT159" s="15" t="str">
        <f t="shared" si="210"/>
        <v/>
      </c>
      <c r="CU159" s="15" t="str">
        <f t="shared" si="210"/>
        <v/>
      </c>
      <c r="CV159" s="15" t="str">
        <f t="shared" si="210"/>
        <v/>
      </c>
      <c r="CW159" s="15" t="str">
        <f t="shared" si="210"/>
        <v/>
      </c>
      <c r="CX159" s="15" t="str">
        <f t="shared" si="210"/>
        <v/>
      </c>
      <c r="CY159" s="15">
        <f t="shared" si="210"/>
        <v>58.701854493580598</v>
      </c>
      <c r="CZ159" s="15" t="str">
        <f t="shared" si="210"/>
        <v/>
      </c>
      <c r="DA159" s="15" t="str">
        <f t="shared" si="210"/>
        <v/>
      </c>
      <c r="DB159" s="15" t="str">
        <f t="shared" si="210"/>
        <v/>
      </c>
      <c r="DC159" s="15">
        <f t="shared" si="210"/>
        <v>60.03908241291419</v>
      </c>
      <c r="DD159" s="15" t="str">
        <f t="shared" si="210"/>
        <v/>
      </c>
      <c r="DE159" s="15" t="str">
        <f t="shared" si="210"/>
        <v/>
      </c>
      <c r="DF159" s="15" t="str">
        <f t="shared" si="210"/>
        <v/>
      </c>
      <c r="DG159" s="15" t="str">
        <f t="shared" si="210"/>
        <v/>
      </c>
      <c r="DH159" s="15">
        <f t="shared" si="210"/>
        <v>61.032434901781635</v>
      </c>
      <c r="DI159" s="15" t="str">
        <f t="shared" si="210"/>
        <v/>
      </c>
      <c r="DJ159" s="15" t="str">
        <f t="shared" si="210"/>
        <v/>
      </c>
      <c r="DK159" s="15" t="str">
        <f t="shared" si="210"/>
        <v/>
      </c>
      <c r="DL159" s="15" t="str">
        <f t="shared" si="210"/>
        <v/>
      </c>
      <c r="DM159" s="15" t="str">
        <f t="shared" si="210"/>
        <v/>
      </c>
      <c r="DN159" s="15" t="str">
        <f t="shared" si="210"/>
        <v/>
      </c>
      <c r="DO159" s="15" t="str">
        <f t="shared" si="210"/>
        <v/>
      </c>
      <c r="DP159" s="15" t="str">
        <f t="shared" si="210"/>
        <v/>
      </c>
      <c r="DQ159" s="15" t="str">
        <f t="shared" si="210"/>
        <v/>
      </c>
      <c r="DR159" s="15" t="str">
        <f t="shared" si="210"/>
        <v/>
      </c>
      <c r="DS159" s="15" t="str">
        <f t="shared" si="210"/>
        <v/>
      </c>
      <c r="DT159" s="15" t="str">
        <f t="shared" si="210"/>
        <v/>
      </c>
      <c r="DU159" s="15" t="str">
        <f t="shared" si="210"/>
        <v/>
      </c>
      <c r="DV159" s="15" t="str">
        <f t="shared" si="210"/>
        <v/>
      </c>
      <c r="DW159" s="15" t="str">
        <f t="shared" si="210"/>
        <v/>
      </c>
      <c r="DX159" s="15" t="str">
        <f t="shared" si="210"/>
        <v/>
      </c>
      <c r="DY159" s="15" t="str">
        <f t="shared" si="210"/>
        <v/>
      </c>
      <c r="DZ159" s="15" t="str">
        <f t="shared" si="210"/>
        <v/>
      </c>
      <c r="EA159" s="15" t="str">
        <f t="shared" si="210"/>
        <v/>
      </c>
      <c r="EB159" s="15" t="str">
        <f t="shared" si="210"/>
        <v/>
      </c>
      <c r="EC159" s="15" t="str">
        <f t="shared" si="210"/>
        <v/>
      </c>
      <c r="ED159" s="15" t="str">
        <f t="shared" si="210"/>
        <v/>
      </c>
      <c r="EE159" s="15" t="str">
        <f t="shared" si="210"/>
        <v/>
      </c>
      <c r="EF159" s="15" t="str">
        <f t="shared" si="210"/>
        <v/>
      </c>
      <c r="EG159" s="15" t="str">
        <f t="shared" si="210"/>
        <v/>
      </c>
      <c r="EH159" s="15" t="str">
        <f t="shared" si="210"/>
        <v/>
      </c>
      <c r="EI159" s="15" t="str">
        <f t="shared" si="210"/>
        <v/>
      </c>
      <c r="EJ159" s="15" t="str">
        <f t="shared" si="210"/>
        <v/>
      </c>
      <c r="EK159" s="15" t="str">
        <f t="shared" si="210"/>
        <v/>
      </c>
      <c r="EL159" s="15" t="str">
        <f t="shared" si="210"/>
        <v/>
      </c>
      <c r="EM159" s="15" t="str">
        <f t="shared" si="210"/>
        <v/>
      </c>
      <c r="EN159" s="15" t="str">
        <f t="shared" si="210"/>
        <v/>
      </c>
      <c r="EO159" s="15" t="str">
        <f t="shared" si="210"/>
        <v/>
      </c>
      <c r="EP159" s="15" t="str">
        <f t="shared" si="210"/>
        <v/>
      </c>
    </row>
    <row r="160" spans="1:146" ht="14.25" x14ac:dyDescent="0.2">
      <c r="H160" s="7"/>
      <c r="AG160" s="35" t="s">
        <v>20</v>
      </c>
      <c r="AH160" s="27" t="str">
        <f t="shared" ref="AH160:CK160" si="211">IF(AH153&gt;0,AH154,"")</f>
        <v/>
      </c>
      <c r="AI160" s="27" t="str">
        <f>IF(AI153&gt;0,AI154,"")</f>
        <v/>
      </c>
      <c r="AJ160" s="27" t="str">
        <f t="shared" si="211"/>
        <v/>
      </c>
      <c r="AK160" s="27" t="str">
        <f t="shared" si="211"/>
        <v/>
      </c>
      <c r="AL160" s="27">
        <f t="shared" si="211"/>
        <v>1353</v>
      </c>
      <c r="AM160" s="27">
        <f t="shared" si="211"/>
        <v>1601</v>
      </c>
      <c r="AN160" s="27">
        <f t="shared" si="211"/>
        <v>1024</v>
      </c>
      <c r="AO160" s="27">
        <f t="shared" si="211"/>
        <v>3593</v>
      </c>
      <c r="AP160" s="27">
        <f t="shared" si="211"/>
        <v>885</v>
      </c>
      <c r="AQ160" s="27" t="str">
        <f t="shared" si="211"/>
        <v/>
      </c>
      <c r="AR160" s="27" t="str">
        <f t="shared" si="211"/>
        <v/>
      </c>
      <c r="AS160" s="27">
        <f t="shared" si="211"/>
        <v>815</v>
      </c>
      <c r="AT160" s="27">
        <f t="shared" si="211"/>
        <v>701</v>
      </c>
      <c r="AU160" s="27" t="str">
        <f t="shared" si="211"/>
        <v/>
      </c>
      <c r="AV160" s="27" t="str">
        <f t="shared" si="211"/>
        <v/>
      </c>
      <c r="AW160" s="27" t="str">
        <f t="shared" si="211"/>
        <v/>
      </c>
      <c r="AX160" s="27">
        <f t="shared" si="211"/>
        <v>1177</v>
      </c>
      <c r="AY160" s="27" t="str">
        <f t="shared" si="211"/>
        <v/>
      </c>
      <c r="AZ160" s="27" t="str">
        <f t="shared" si="211"/>
        <v/>
      </c>
      <c r="BA160" s="27" t="str">
        <f t="shared" si="211"/>
        <v/>
      </c>
      <c r="BB160" s="27" t="str">
        <f t="shared" si="211"/>
        <v/>
      </c>
      <c r="BC160" s="27">
        <f t="shared" si="211"/>
        <v>2189</v>
      </c>
      <c r="BD160" s="27" t="str">
        <f t="shared" si="211"/>
        <v/>
      </c>
      <c r="BE160" s="27" t="str">
        <f t="shared" si="211"/>
        <v/>
      </c>
      <c r="BF160" s="27" t="str">
        <f t="shared" si="211"/>
        <v/>
      </c>
      <c r="BG160" s="27" t="str">
        <f t="shared" si="211"/>
        <v/>
      </c>
      <c r="BH160" s="27" t="str">
        <f t="shared" si="211"/>
        <v/>
      </c>
      <c r="BI160" s="27" t="str">
        <f t="shared" si="211"/>
        <v/>
      </c>
      <c r="BJ160" s="27" t="str">
        <f t="shared" si="211"/>
        <v/>
      </c>
      <c r="BK160" s="27" t="str">
        <f t="shared" si="211"/>
        <v/>
      </c>
      <c r="BL160" s="27" t="str">
        <f t="shared" si="211"/>
        <v/>
      </c>
      <c r="BM160" s="27" t="str">
        <f t="shared" si="211"/>
        <v/>
      </c>
      <c r="BN160" s="27" t="str">
        <f t="shared" si="211"/>
        <v/>
      </c>
      <c r="BO160" s="27" t="str">
        <f t="shared" si="211"/>
        <v/>
      </c>
      <c r="BP160" s="27" t="str">
        <f t="shared" si="211"/>
        <v/>
      </c>
      <c r="BQ160" s="27" t="str">
        <f t="shared" si="211"/>
        <v/>
      </c>
      <c r="BR160" s="27" t="str">
        <f t="shared" si="211"/>
        <v/>
      </c>
      <c r="BS160" s="27" t="str">
        <f t="shared" si="211"/>
        <v/>
      </c>
      <c r="BT160" s="27" t="str">
        <f t="shared" si="211"/>
        <v/>
      </c>
      <c r="BU160" s="27" t="str">
        <f t="shared" si="211"/>
        <v/>
      </c>
      <c r="BV160" s="27" t="str">
        <f t="shared" si="211"/>
        <v/>
      </c>
      <c r="BW160" s="27" t="str">
        <f t="shared" si="211"/>
        <v/>
      </c>
      <c r="BX160" s="27" t="str">
        <f t="shared" si="211"/>
        <v/>
      </c>
      <c r="BY160" s="27" t="str">
        <f t="shared" si="211"/>
        <v/>
      </c>
      <c r="BZ160" s="27" t="str">
        <f t="shared" si="211"/>
        <v/>
      </c>
      <c r="CA160" s="27" t="str">
        <f t="shared" si="211"/>
        <v/>
      </c>
      <c r="CB160" s="27" t="str">
        <f t="shared" si="211"/>
        <v/>
      </c>
      <c r="CC160" s="27" t="str">
        <f t="shared" si="211"/>
        <v/>
      </c>
      <c r="CD160" s="27" t="str">
        <f t="shared" si="211"/>
        <v/>
      </c>
      <c r="CE160" s="27" t="str">
        <f t="shared" si="211"/>
        <v/>
      </c>
      <c r="CF160" s="27" t="str">
        <f t="shared" si="211"/>
        <v/>
      </c>
      <c r="CG160" s="27" t="str">
        <f t="shared" si="211"/>
        <v/>
      </c>
      <c r="CH160" s="27" t="str">
        <f t="shared" si="211"/>
        <v/>
      </c>
      <c r="CI160" s="27" t="str">
        <f t="shared" si="211"/>
        <v/>
      </c>
      <c r="CJ160" s="27" t="str">
        <f t="shared" si="211"/>
        <v/>
      </c>
      <c r="CK160" s="27" t="str">
        <f t="shared" si="211"/>
        <v/>
      </c>
      <c r="CL160" s="35" t="s">
        <v>20</v>
      </c>
      <c r="CM160" s="37" t="str">
        <f t="shared" ref="CM160:EP160" si="212">IF(CM148&gt;0,CM149,"")</f>
        <v/>
      </c>
      <c r="CN160" s="27" t="str">
        <f t="shared" si="212"/>
        <v/>
      </c>
      <c r="CO160" s="27" t="str">
        <f t="shared" si="212"/>
        <v/>
      </c>
      <c r="CP160" s="27" t="str">
        <f t="shared" si="212"/>
        <v/>
      </c>
      <c r="CQ160" s="27" t="str">
        <f t="shared" si="212"/>
        <v/>
      </c>
      <c r="CR160" s="27">
        <f t="shared" si="212"/>
        <v>1601</v>
      </c>
      <c r="CS160" s="27" t="str">
        <f t="shared" si="212"/>
        <v/>
      </c>
      <c r="CT160" s="27" t="str">
        <f t="shared" si="212"/>
        <v/>
      </c>
      <c r="CU160" s="27" t="str">
        <f t="shared" si="212"/>
        <v/>
      </c>
      <c r="CV160" s="27" t="str">
        <f t="shared" si="212"/>
        <v/>
      </c>
      <c r="CW160" s="27" t="str">
        <f t="shared" si="212"/>
        <v/>
      </c>
      <c r="CX160" s="27" t="str">
        <f t="shared" si="212"/>
        <v/>
      </c>
      <c r="CY160" s="27">
        <f t="shared" si="212"/>
        <v>701</v>
      </c>
      <c r="CZ160" s="27" t="str">
        <f t="shared" si="212"/>
        <v/>
      </c>
      <c r="DA160" s="27" t="str">
        <f t="shared" si="212"/>
        <v/>
      </c>
      <c r="DB160" s="27" t="str">
        <f t="shared" si="212"/>
        <v/>
      </c>
      <c r="DC160" s="27">
        <f t="shared" si="212"/>
        <v>1177</v>
      </c>
      <c r="DD160" s="27" t="str">
        <f t="shared" si="212"/>
        <v/>
      </c>
      <c r="DE160" s="27" t="str">
        <f t="shared" si="212"/>
        <v/>
      </c>
      <c r="DF160" s="27" t="str">
        <f t="shared" si="212"/>
        <v/>
      </c>
      <c r="DG160" s="27" t="str">
        <f t="shared" si="212"/>
        <v/>
      </c>
      <c r="DH160" s="27">
        <f t="shared" si="212"/>
        <v>2189</v>
      </c>
      <c r="DI160" s="27" t="str">
        <f t="shared" si="212"/>
        <v/>
      </c>
      <c r="DJ160" s="27" t="str">
        <f t="shared" si="212"/>
        <v/>
      </c>
      <c r="DK160" s="27" t="str">
        <f t="shared" si="212"/>
        <v/>
      </c>
      <c r="DL160" s="27" t="str">
        <f t="shared" si="212"/>
        <v/>
      </c>
      <c r="DM160" s="27" t="str">
        <f t="shared" si="212"/>
        <v/>
      </c>
      <c r="DN160" s="27" t="str">
        <f t="shared" si="212"/>
        <v/>
      </c>
      <c r="DO160" s="27" t="str">
        <f t="shared" si="212"/>
        <v/>
      </c>
      <c r="DP160" s="27" t="str">
        <f t="shared" si="212"/>
        <v/>
      </c>
      <c r="DQ160" s="27" t="str">
        <f t="shared" si="212"/>
        <v/>
      </c>
      <c r="DR160" s="27" t="str">
        <f t="shared" si="212"/>
        <v/>
      </c>
      <c r="DS160" s="27" t="str">
        <f t="shared" si="212"/>
        <v/>
      </c>
      <c r="DT160" s="27" t="str">
        <f t="shared" si="212"/>
        <v/>
      </c>
      <c r="DU160" s="27" t="str">
        <f t="shared" si="212"/>
        <v/>
      </c>
      <c r="DV160" s="27" t="str">
        <f t="shared" si="212"/>
        <v/>
      </c>
      <c r="DW160" s="27" t="str">
        <f t="shared" si="212"/>
        <v/>
      </c>
      <c r="DX160" s="27" t="str">
        <f t="shared" si="212"/>
        <v/>
      </c>
      <c r="DY160" s="27" t="str">
        <f t="shared" si="212"/>
        <v/>
      </c>
      <c r="DZ160" s="27" t="str">
        <f t="shared" si="212"/>
        <v/>
      </c>
      <c r="EA160" s="27" t="str">
        <f t="shared" si="212"/>
        <v/>
      </c>
      <c r="EB160" s="27" t="str">
        <f t="shared" si="212"/>
        <v/>
      </c>
      <c r="EC160" s="27" t="str">
        <f t="shared" si="212"/>
        <v/>
      </c>
      <c r="ED160" s="27" t="str">
        <f t="shared" si="212"/>
        <v/>
      </c>
      <c r="EE160" s="27" t="str">
        <f t="shared" si="212"/>
        <v/>
      </c>
      <c r="EF160" s="27" t="str">
        <f t="shared" si="212"/>
        <v/>
      </c>
      <c r="EG160" s="27" t="str">
        <f t="shared" si="212"/>
        <v/>
      </c>
      <c r="EH160" s="27" t="str">
        <f t="shared" si="212"/>
        <v/>
      </c>
      <c r="EI160" s="27" t="str">
        <f t="shared" si="212"/>
        <v/>
      </c>
      <c r="EJ160" s="27" t="str">
        <f t="shared" si="212"/>
        <v/>
      </c>
      <c r="EK160" s="27" t="str">
        <f t="shared" si="212"/>
        <v/>
      </c>
      <c r="EL160" s="27" t="str">
        <f t="shared" si="212"/>
        <v/>
      </c>
      <c r="EM160" s="27" t="str">
        <f t="shared" si="212"/>
        <v/>
      </c>
      <c r="EN160" s="27" t="str">
        <f t="shared" si="212"/>
        <v/>
      </c>
      <c r="EO160" s="27" t="str">
        <f t="shared" si="212"/>
        <v/>
      </c>
      <c r="EP160" s="27" t="str">
        <f t="shared" si="212"/>
        <v/>
      </c>
    </row>
    <row r="161" spans="8:146" x14ac:dyDescent="0.2">
      <c r="H161" s="7"/>
      <c r="AG161" s="35" t="s">
        <v>26</v>
      </c>
      <c r="AH161" s="15" t="str">
        <f>IF(AH148&gt;0,AH151/AH148,"")</f>
        <v/>
      </c>
      <c r="AI161" s="15" t="str">
        <f>IF(AI148&gt;0,AI151/AI148,"")</f>
        <v/>
      </c>
      <c r="AJ161" s="15" t="str">
        <f t="shared" ref="AJ161:CJ161" si="213">IF(AJ148&gt;0,AJ151/AJ148,"")</f>
        <v/>
      </c>
      <c r="AK161" s="15" t="str">
        <f t="shared" si="213"/>
        <v/>
      </c>
      <c r="AL161" s="15">
        <f t="shared" si="213"/>
        <v>5</v>
      </c>
      <c r="AM161" s="15">
        <f t="shared" si="213"/>
        <v>5</v>
      </c>
      <c r="AN161" s="15">
        <f t="shared" si="213"/>
        <v>8</v>
      </c>
      <c r="AO161" s="15">
        <f t="shared" si="213"/>
        <v>4</v>
      </c>
      <c r="AP161" s="15">
        <f t="shared" si="213"/>
        <v>4</v>
      </c>
      <c r="AQ161" s="15" t="str">
        <f t="shared" si="213"/>
        <v/>
      </c>
      <c r="AR161" s="15" t="str">
        <f t="shared" si="213"/>
        <v/>
      </c>
      <c r="AS161" s="15">
        <f t="shared" si="213"/>
        <v>6</v>
      </c>
      <c r="AT161" s="15">
        <f t="shared" si="213"/>
        <v>2</v>
      </c>
      <c r="AU161" s="15">
        <f t="shared" si="213"/>
        <v>5</v>
      </c>
      <c r="AV161" s="15" t="str">
        <f t="shared" si="213"/>
        <v/>
      </c>
      <c r="AW161" s="15" t="str">
        <f t="shared" si="213"/>
        <v/>
      </c>
      <c r="AX161" s="15">
        <f t="shared" si="213"/>
        <v>6</v>
      </c>
      <c r="AY161" s="15" t="str">
        <f t="shared" si="213"/>
        <v/>
      </c>
      <c r="AZ161" s="15" t="str">
        <f t="shared" si="213"/>
        <v/>
      </c>
      <c r="BA161" s="15">
        <f t="shared" si="213"/>
        <v>3</v>
      </c>
      <c r="BB161" s="15">
        <f t="shared" si="213"/>
        <v>3</v>
      </c>
      <c r="BC161" s="15">
        <f t="shared" si="213"/>
        <v>7</v>
      </c>
      <c r="BD161" s="15" t="str">
        <f t="shared" si="213"/>
        <v/>
      </c>
      <c r="BE161" s="15" t="str">
        <f t="shared" si="213"/>
        <v/>
      </c>
      <c r="BF161" s="15" t="str">
        <f t="shared" si="213"/>
        <v/>
      </c>
      <c r="BG161" s="15" t="str">
        <f t="shared" si="213"/>
        <v/>
      </c>
      <c r="BH161" s="15" t="str">
        <f t="shared" si="213"/>
        <v/>
      </c>
      <c r="BI161" s="15" t="str">
        <f t="shared" si="213"/>
        <v/>
      </c>
      <c r="BJ161" s="15" t="str">
        <f t="shared" si="213"/>
        <v/>
      </c>
      <c r="BK161" s="15" t="str">
        <f t="shared" si="213"/>
        <v/>
      </c>
      <c r="BL161" s="15" t="str">
        <f t="shared" si="213"/>
        <v/>
      </c>
      <c r="BM161" s="15" t="str">
        <f t="shared" si="213"/>
        <v/>
      </c>
      <c r="BN161" s="15" t="str">
        <f t="shared" si="213"/>
        <v/>
      </c>
      <c r="BO161" s="15" t="str">
        <f t="shared" si="213"/>
        <v/>
      </c>
      <c r="BP161" s="15" t="str">
        <f t="shared" si="213"/>
        <v/>
      </c>
      <c r="BQ161" s="15" t="str">
        <f t="shared" si="213"/>
        <v/>
      </c>
      <c r="BR161" s="15" t="str">
        <f t="shared" si="213"/>
        <v/>
      </c>
      <c r="BS161" s="15" t="str">
        <f t="shared" si="213"/>
        <v/>
      </c>
      <c r="BT161" s="15" t="str">
        <f t="shared" si="213"/>
        <v/>
      </c>
      <c r="BU161" s="15" t="str">
        <f t="shared" si="213"/>
        <v/>
      </c>
      <c r="BV161" s="15" t="str">
        <f t="shared" si="213"/>
        <v/>
      </c>
      <c r="BW161" s="15" t="str">
        <f t="shared" si="213"/>
        <v/>
      </c>
      <c r="BX161" s="15" t="str">
        <f t="shared" si="213"/>
        <v/>
      </c>
      <c r="BY161" s="15" t="str">
        <f t="shared" si="213"/>
        <v/>
      </c>
      <c r="BZ161" s="15" t="str">
        <f t="shared" si="213"/>
        <v/>
      </c>
      <c r="CA161" s="15" t="str">
        <f t="shared" si="213"/>
        <v/>
      </c>
      <c r="CB161" s="15" t="str">
        <f t="shared" si="213"/>
        <v/>
      </c>
      <c r="CC161" s="15" t="str">
        <f t="shared" si="213"/>
        <v/>
      </c>
      <c r="CD161" s="15" t="str">
        <f t="shared" si="213"/>
        <v/>
      </c>
      <c r="CE161" s="15" t="str">
        <f t="shared" si="213"/>
        <v/>
      </c>
      <c r="CF161" s="15" t="str">
        <f t="shared" si="213"/>
        <v/>
      </c>
      <c r="CG161" s="15" t="str">
        <f t="shared" si="213"/>
        <v/>
      </c>
      <c r="CH161" s="15" t="str">
        <f t="shared" si="213"/>
        <v/>
      </c>
      <c r="CI161" s="15" t="str">
        <f t="shared" si="213"/>
        <v/>
      </c>
      <c r="CJ161" s="15" t="str">
        <f t="shared" si="213"/>
        <v/>
      </c>
      <c r="CK161" s="15" t="str">
        <f>IF(CK148&gt;0,CK151/CK148,"")</f>
        <v/>
      </c>
      <c r="CL161" s="40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  <c r="DB161" s="42"/>
      <c r="DC161" s="42"/>
      <c r="DD161" s="42"/>
      <c r="DE161" s="42"/>
      <c r="DF161" s="42"/>
      <c r="DG161" s="42"/>
      <c r="DH161" s="42"/>
      <c r="DI161" s="42"/>
      <c r="DJ161" s="42"/>
      <c r="DK161" s="42"/>
      <c r="DL161" s="42"/>
      <c r="DM161" s="42"/>
      <c r="DN161" s="42"/>
      <c r="DO161" s="42"/>
      <c r="DP161" s="42"/>
      <c r="DQ161" s="42"/>
      <c r="DR161" s="42"/>
      <c r="DS161" s="42"/>
      <c r="DT161" s="42"/>
      <c r="DU161" s="42"/>
      <c r="DV161" s="42"/>
      <c r="DW161" s="42"/>
      <c r="DX161" s="42"/>
      <c r="DY161" s="42"/>
      <c r="DZ161" s="42"/>
      <c r="EA161" s="42"/>
      <c r="EB161" s="42"/>
      <c r="EC161" s="42"/>
      <c r="ED161" s="42"/>
      <c r="EE161" s="42"/>
      <c r="EF161" s="42"/>
      <c r="EG161" s="42"/>
      <c r="EH161" s="42"/>
      <c r="EI161" s="42"/>
      <c r="EJ161" s="42"/>
      <c r="EK161" s="42"/>
      <c r="EL161" s="42"/>
      <c r="EM161" s="42"/>
      <c r="EN161" s="42"/>
      <c r="EO161" s="42"/>
      <c r="EP161" s="42"/>
    </row>
    <row r="162" spans="8:146" x14ac:dyDescent="0.2">
      <c r="H162" s="7"/>
      <c r="CL162" s="41"/>
      <c r="CM162" s="48" t="s">
        <v>25</v>
      </c>
      <c r="CN162" s="46"/>
      <c r="CO162" s="46"/>
      <c r="CP162" s="46"/>
      <c r="CQ162" s="46"/>
      <c r="CR162" s="46"/>
      <c r="CS162" s="46"/>
      <c r="CT162" s="46"/>
      <c r="CU162" s="46"/>
      <c r="CV162" s="46"/>
      <c r="CW162" s="46"/>
      <c r="CX162" s="46"/>
      <c r="CY162" s="46"/>
      <c r="CZ162" s="46"/>
      <c r="DA162" s="46"/>
      <c r="DB162" s="46"/>
      <c r="DC162" s="46"/>
      <c r="DD162" s="46"/>
      <c r="DE162" s="46"/>
      <c r="DF162" s="46"/>
      <c r="DG162" s="49"/>
      <c r="DH162" s="49"/>
      <c r="DI162" s="49"/>
      <c r="DJ162" s="49"/>
      <c r="DK162" s="49"/>
      <c r="DL162" s="49"/>
      <c r="DM162" s="49"/>
      <c r="DN162" s="49"/>
      <c r="DO162" s="49"/>
      <c r="DP162" s="49"/>
      <c r="DQ162" s="49"/>
      <c r="DR162" s="49"/>
      <c r="DS162" s="49"/>
      <c r="DT162" s="49"/>
      <c r="DU162" s="49"/>
      <c r="DV162" s="49"/>
      <c r="DW162" s="49"/>
      <c r="DX162" s="49"/>
      <c r="DY162" s="49"/>
      <c r="DZ162" s="49"/>
      <c r="EA162" s="49"/>
      <c r="EB162" s="49"/>
      <c r="EC162" s="49"/>
      <c r="ED162" s="49"/>
      <c r="EE162" s="49"/>
      <c r="EF162" s="49"/>
      <c r="EG162" s="49"/>
      <c r="EH162" s="49"/>
      <c r="EI162" s="49"/>
      <c r="EJ162" s="49"/>
      <c r="EK162" s="49"/>
      <c r="EL162" s="49"/>
      <c r="EM162" s="49"/>
      <c r="EN162" s="49"/>
      <c r="EO162" s="49"/>
      <c r="EP162" s="49"/>
    </row>
    <row r="163" spans="8:146" x14ac:dyDescent="0.2">
      <c r="AG163" s="40"/>
      <c r="AI163" s="15"/>
      <c r="CL163" s="39"/>
      <c r="CM163" s="38" t="str">
        <f t="shared" ref="CM163:EP163" si="214">CONCATENATE(FIXED(CM14,1)," - ",FIXED(CM14+0.1,1))</f>
        <v>0,0 - 0,1</v>
      </c>
      <c r="CN163" s="16" t="str">
        <f t="shared" si="214"/>
        <v>0,1 - 0,2</v>
      </c>
      <c r="CO163" s="16" t="str">
        <f t="shared" si="214"/>
        <v>0,2 - 0,3</v>
      </c>
      <c r="CP163" s="16" t="str">
        <f t="shared" si="214"/>
        <v>0,3 - 0,4</v>
      </c>
      <c r="CQ163" s="16" t="str">
        <f t="shared" si="214"/>
        <v>0,4 - 0,5</v>
      </c>
      <c r="CR163" s="16" t="str">
        <f t="shared" si="214"/>
        <v>0,5 - 0,6</v>
      </c>
      <c r="CS163" s="16" t="str">
        <f t="shared" si="214"/>
        <v>0,6 - 0,7</v>
      </c>
      <c r="CT163" s="16" t="str">
        <f t="shared" si="214"/>
        <v>0,7 - 0,8</v>
      </c>
      <c r="CU163" s="16" t="str">
        <f t="shared" si="214"/>
        <v>0,8 - 0,9</v>
      </c>
      <c r="CV163" s="16" t="str">
        <f t="shared" si="214"/>
        <v>0,9 - 1,0</v>
      </c>
      <c r="CW163" s="16" t="str">
        <f t="shared" si="214"/>
        <v>1,0 - 1,1</v>
      </c>
      <c r="CX163" s="16" t="str">
        <f t="shared" si="214"/>
        <v>1,1 - 1,2</v>
      </c>
      <c r="CY163" s="16" t="str">
        <f t="shared" si="214"/>
        <v>1,2 - 1,3</v>
      </c>
      <c r="CZ163" s="16" t="str">
        <f t="shared" si="214"/>
        <v>1,3 - 1,4</v>
      </c>
      <c r="DA163" s="16" t="str">
        <f t="shared" si="214"/>
        <v>1,4 - 1,5</v>
      </c>
      <c r="DB163" s="16" t="str">
        <f t="shared" si="214"/>
        <v>1,5 - 1,6</v>
      </c>
      <c r="DC163" s="16" t="str">
        <f t="shared" si="214"/>
        <v>1,6 - 1,7</v>
      </c>
      <c r="DD163" s="16" t="str">
        <f t="shared" si="214"/>
        <v>1,7 - 1,8</v>
      </c>
      <c r="DE163" s="16" t="str">
        <f t="shared" si="214"/>
        <v>1,8 - 1,9</v>
      </c>
      <c r="DF163" s="16" t="str">
        <f t="shared" si="214"/>
        <v>1,9 - 2,0</v>
      </c>
      <c r="DG163" s="16" t="str">
        <f t="shared" si="214"/>
        <v>2,0 - 2,1</v>
      </c>
      <c r="DH163" s="16" t="str">
        <f t="shared" si="214"/>
        <v>2,1 - 2,2</v>
      </c>
      <c r="DI163" s="16" t="str">
        <f t="shared" si="214"/>
        <v>2,2 - 2,3</v>
      </c>
      <c r="DJ163" s="16" t="str">
        <f t="shared" si="214"/>
        <v>2,3 - 2,4</v>
      </c>
      <c r="DK163" s="16" t="str">
        <f t="shared" si="214"/>
        <v>2,4 - 2,5</v>
      </c>
      <c r="DL163" s="16" t="str">
        <f t="shared" si="214"/>
        <v>2,5 - 2,6</v>
      </c>
      <c r="DM163" s="16" t="str">
        <f t="shared" si="214"/>
        <v>2,6 - 2,7</v>
      </c>
      <c r="DN163" s="16" t="str">
        <f t="shared" si="214"/>
        <v>2,7 - 2,8</v>
      </c>
      <c r="DO163" s="16" t="str">
        <f t="shared" si="214"/>
        <v>2,8 - 2,9</v>
      </c>
      <c r="DP163" s="16" t="str">
        <f t="shared" si="214"/>
        <v>2,9 - 3,0</v>
      </c>
      <c r="DQ163" s="16" t="str">
        <f t="shared" si="214"/>
        <v>3,0 - 3,1</v>
      </c>
      <c r="DR163" s="16" t="str">
        <f t="shared" si="214"/>
        <v>3,1 - 3,2</v>
      </c>
      <c r="DS163" s="16" t="str">
        <f t="shared" si="214"/>
        <v>3,2 - 3,3</v>
      </c>
      <c r="DT163" s="16" t="str">
        <f t="shared" si="214"/>
        <v>3,3 - 3,4</v>
      </c>
      <c r="DU163" s="16" t="str">
        <f t="shared" si="214"/>
        <v>3,4 - 3,5</v>
      </c>
      <c r="DV163" s="16" t="str">
        <f t="shared" si="214"/>
        <v>3,5 - 3,6</v>
      </c>
      <c r="DW163" s="16" t="str">
        <f t="shared" si="214"/>
        <v>3,6 - 3,7</v>
      </c>
      <c r="DX163" s="16" t="str">
        <f t="shared" si="214"/>
        <v>3,7 - 3,8</v>
      </c>
      <c r="DY163" s="16" t="str">
        <f t="shared" si="214"/>
        <v>3,8 - 3,9</v>
      </c>
      <c r="DZ163" s="16" t="str">
        <f t="shared" si="214"/>
        <v>3,9 - 4,0</v>
      </c>
      <c r="EA163" s="16" t="str">
        <f t="shared" si="214"/>
        <v>4,0 - 4,1</v>
      </c>
      <c r="EB163" s="16" t="str">
        <f t="shared" si="214"/>
        <v>4,1 - 4,2</v>
      </c>
      <c r="EC163" s="16" t="str">
        <f t="shared" si="214"/>
        <v>4,2 - 4,3</v>
      </c>
      <c r="ED163" s="16" t="str">
        <f t="shared" si="214"/>
        <v>4,3 - 4,4</v>
      </c>
      <c r="EE163" s="16" t="str">
        <f t="shared" si="214"/>
        <v>4,4 - 4,5</v>
      </c>
      <c r="EF163" s="16" t="str">
        <f t="shared" si="214"/>
        <v>4,5 - 4,6</v>
      </c>
      <c r="EG163" s="16" t="str">
        <f t="shared" si="214"/>
        <v>4,6 - 4,7</v>
      </c>
      <c r="EH163" s="16" t="str">
        <f t="shared" si="214"/>
        <v>4,7 - 4,8</v>
      </c>
      <c r="EI163" s="16" t="str">
        <f t="shared" si="214"/>
        <v>4,8 - 4,9</v>
      </c>
      <c r="EJ163" s="16" t="str">
        <f t="shared" si="214"/>
        <v>4,9 - 5,0</v>
      </c>
      <c r="EK163" s="16" t="str">
        <f t="shared" si="214"/>
        <v>5,0 - 5,1</v>
      </c>
      <c r="EL163" s="16" t="str">
        <f t="shared" si="214"/>
        <v>5,1 - 5,2</v>
      </c>
      <c r="EM163" s="16" t="str">
        <f t="shared" si="214"/>
        <v>5,2 - 5,3</v>
      </c>
      <c r="EN163" s="16" t="str">
        <f t="shared" si="214"/>
        <v>5,3 - 5,4</v>
      </c>
      <c r="EO163" s="16" t="str">
        <f t="shared" si="214"/>
        <v>5,4 - 5,5</v>
      </c>
      <c r="EP163" s="16" t="str">
        <f t="shared" si="214"/>
        <v>5,5 - 5,6</v>
      </c>
    </row>
    <row r="164" spans="8:146" x14ac:dyDescent="0.2">
      <c r="AG164" s="40"/>
      <c r="CL164" s="35" t="s">
        <v>21</v>
      </c>
      <c r="CM164" s="36" t="str">
        <f t="shared" ref="CM164:EP164" si="215">IF(CM153&gt;0,CM155/CM154,"")</f>
        <v/>
      </c>
      <c r="CN164" s="15" t="str">
        <f t="shared" si="215"/>
        <v/>
      </c>
      <c r="CO164" s="15" t="str">
        <f t="shared" si="215"/>
        <v/>
      </c>
      <c r="CP164" s="15" t="str">
        <f t="shared" si="215"/>
        <v/>
      </c>
      <c r="CQ164" s="15">
        <f t="shared" si="215"/>
        <v>41.581670362158164</v>
      </c>
      <c r="CR164" s="15" t="str">
        <f t="shared" si="215"/>
        <v/>
      </c>
      <c r="CS164" s="15">
        <f t="shared" si="215"/>
        <v>48.916015625</v>
      </c>
      <c r="CT164" s="15">
        <f t="shared" si="215"/>
        <v>52.520178124130254</v>
      </c>
      <c r="CU164" s="15">
        <f t="shared" si="215"/>
        <v>53.649717514124291</v>
      </c>
      <c r="CV164" s="15" t="str">
        <f t="shared" si="215"/>
        <v/>
      </c>
      <c r="CW164" s="15" t="str">
        <f t="shared" si="215"/>
        <v/>
      </c>
      <c r="CX164" s="15">
        <f t="shared" si="215"/>
        <v>55.435582822085891</v>
      </c>
      <c r="CY164" s="15" t="str">
        <f t="shared" si="215"/>
        <v/>
      </c>
      <c r="CZ164" s="15" t="str">
        <f t="shared" si="215"/>
        <v/>
      </c>
      <c r="DA164" s="15" t="str">
        <f t="shared" si="215"/>
        <v/>
      </c>
      <c r="DB164" s="15" t="str">
        <f t="shared" si="215"/>
        <v/>
      </c>
      <c r="DC164" s="15" t="str">
        <f t="shared" si="215"/>
        <v/>
      </c>
      <c r="DD164" s="15" t="str">
        <f t="shared" si="215"/>
        <v/>
      </c>
      <c r="DE164" s="15" t="str">
        <f t="shared" si="215"/>
        <v/>
      </c>
      <c r="DF164" s="15" t="str">
        <f t="shared" si="215"/>
        <v/>
      </c>
      <c r="DG164" s="15" t="str">
        <f t="shared" si="215"/>
        <v/>
      </c>
      <c r="DH164" s="15" t="str">
        <f t="shared" si="215"/>
        <v/>
      </c>
      <c r="DI164" s="15" t="str">
        <f t="shared" si="215"/>
        <v/>
      </c>
      <c r="DJ164" s="15" t="str">
        <f t="shared" si="215"/>
        <v/>
      </c>
      <c r="DK164" s="15" t="str">
        <f t="shared" si="215"/>
        <v/>
      </c>
      <c r="DL164" s="15" t="str">
        <f t="shared" si="215"/>
        <v/>
      </c>
      <c r="DM164" s="15" t="str">
        <f t="shared" si="215"/>
        <v/>
      </c>
      <c r="DN164" s="15" t="str">
        <f t="shared" si="215"/>
        <v/>
      </c>
      <c r="DO164" s="15" t="str">
        <f t="shared" si="215"/>
        <v/>
      </c>
      <c r="DP164" s="15" t="str">
        <f t="shared" si="215"/>
        <v/>
      </c>
      <c r="DQ164" s="15" t="str">
        <f t="shared" si="215"/>
        <v/>
      </c>
      <c r="DR164" s="15" t="str">
        <f t="shared" si="215"/>
        <v/>
      </c>
      <c r="DS164" s="15" t="str">
        <f t="shared" si="215"/>
        <v/>
      </c>
      <c r="DT164" s="15" t="str">
        <f t="shared" si="215"/>
        <v/>
      </c>
      <c r="DU164" s="15" t="str">
        <f t="shared" si="215"/>
        <v/>
      </c>
      <c r="DV164" s="15" t="str">
        <f t="shared" si="215"/>
        <v/>
      </c>
      <c r="DW164" s="15" t="str">
        <f t="shared" si="215"/>
        <v/>
      </c>
      <c r="DX164" s="15" t="str">
        <f t="shared" si="215"/>
        <v/>
      </c>
      <c r="DY164" s="15" t="str">
        <f t="shared" si="215"/>
        <v/>
      </c>
      <c r="DZ164" s="15" t="str">
        <f t="shared" si="215"/>
        <v/>
      </c>
      <c r="EA164" s="15" t="str">
        <f t="shared" si="215"/>
        <v/>
      </c>
      <c r="EB164" s="15" t="str">
        <f t="shared" si="215"/>
        <v/>
      </c>
      <c r="EC164" s="15" t="str">
        <f t="shared" si="215"/>
        <v/>
      </c>
      <c r="ED164" s="15" t="str">
        <f t="shared" si="215"/>
        <v/>
      </c>
      <c r="EE164" s="15" t="str">
        <f t="shared" si="215"/>
        <v/>
      </c>
      <c r="EF164" s="15" t="str">
        <f t="shared" si="215"/>
        <v/>
      </c>
      <c r="EG164" s="15" t="str">
        <f t="shared" si="215"/>
        <v/>
      </c>
      <c r="EH164" s="15" t="str">
        <f t="shared" si="215"/>
        <v/>
      </c>
      <c r="EI164" s="15" t="str">
        <f t="shared" si="215"/>
        <v/>
      </c>
      <c r="EJ164" s="15" t="str">
        <f t="shared" si="215"/>
        <v/>
      </c>
      <c r="EK164" s="15" t="str">
        <f t="shared" si="215"/>
        <v/>
      </c>
      <c r="EL164" s="15" t="str">
        <f t="shared" si="215"/>
        <v/>
      </c>
      <c r="EM164" s="15" t="str">
        <f t="shared" si="215"/>
        <v/>
      </c>
      <c r="EN164" s="15" t="str">
        <f t="shared" si="215"/>
        <v/>
      </c>
      <c r="EO164" s="15" t="str">
        <f t="shared" si="215"/>
        <v/>
      </c>
      <c r="EP164" s="15" t="str">
        <f t="shared" si="215"/>
        <v/>
      </c>
    </row>
    <row r="165" spans="8:146" ht="14.25" x14ac:dyDescent="0.2">
      <c r="CL165" s="35" t="s">
        <v>20</v>
      </c>
      <c r="CM165" s="37" t="str">
        <f t="shared" ref="CM165:EP165" si="216">IF(CM153&gt;0,CM154,"")</f>
        <v/>
      </c>
      <c r="CN165" s="27" t="str">
        <f t="shared" si="216"/>
        <v/>
      </c>
      <c r="CO165" s="27" t="str">
        <f t="shared" si="216"/>
        <v/>
      </c>
      <c r="CP165" s="27" t="str">
        <f t="shared" si="216"/>
        <v/>
      </c>
      <c r="CQ165" s="27">
        <f t="shared" si="216"/>
        <v>1353</v>
      </c>
      <c r="CR165" s="27" t="str">
        <f t="shared" si="216"/>
        <v/>
      </c>
      <c r="CS165" s="27">
        <f t="shared" si="216"/>
        <v>1024</v>
      </c>
      <c r="CT165" s="27">
        <f t="shared" si="216"/>
        <v>3593</v>
      </c>
      <c r="CU165" s="27">
        <f t="shared" si="216"/>
        <v>885</v>
      </c>
      <c r="CV165" s="27" t="str">
        <f t="shared" si="216"/>
        <v/>
      </c>
      <c r="CW165" s="27" t="str">
        <f t="shared" si="216"/>
        <v/>
      </c>
      <c r="CX165" s="27">
        <f t="shared" si="216"/>
        <v>815</v>
      </c>
      <c r="CY165" s="27" t="str">
        <f t="shared" si="216"/>
        <v/>
      </c>
      <c r="CZ165" s="27" t="str">
        <f t="shared" si="216"/>
        <v/>
      </c>
      <c r="DA165" s="27" t="str">
        <f t="shared" si="216"/>
        <v/>
      </c>
      <c r="DB165" s="27" t="str">
        <f t="shared" si="216"/>
        <v/>
      </c>
      <c r="DC165" s="27" t="str">
        <f t="shared" si="216"/>
        <v/>
      </c>
      <c r="DD165" s="27" t="str">
        <f t="shared" si="216"/>
        <v/>
      </c>
      <c r="DE165" s="27" t="str">
        <f t="shared" si="216"/>
        <v/>
      </c>
      <c r="DF165" s="27" t="str">
        <f t="shared" si="216"/>
        <v/>
      </c>
      <c r="DG165" s="27" t="str">
        <f t="shared" si="216"/>
        <v/>
      </c>
      <c r="DH165" s="27" t="str">
        <f t="shared" si="216"/>
        <v/>
      </c>
      <c r="DI165" s="27" t="str">
        <f t="shared" si="216"/>
        <v/>
      </c>
      <c r="DJ165" s="27" t="str">
        <f t="shared" si="216"/>
        <v/>
      </c>
      <c r="DK165" s="27" t="str">
        <f t="shared" si="216"/>
        <v/>
      </c>
      <c r="DL165" s="27" t="str">
        <f t="shared" si="216"/>
        <v/>
      </c>
      <c r="DM165" s="27" t="str">
        <f t="shared" si="216"/>
        <v/>
      </c>
      <c r="DN165" s="27" t="str">
        <f t="shared" si="216"/>
        <v/>
      </c>
      <c r="DO165" s="27" t="str">
        <f t="shared" si="216"/>
        <v/>
      </c>
      <c r="DP165" s="27" t="str">
        <f t="shared" si="216"/>
        <v/>
      </c>
      <c r="DQ165" s="27" t="str">
        <f t="shared" si="216"/>
        <v/>
      </c>
      <c r="DR165" s="27" t="str">
        <f t="shared" si="216"/>
        <v/>
      </c>
      <c r="DS165" s="27" t="str">
        <f t="shared" si="216"/>
        <v/>
      </c>
      <c r="DT165" s="27" t="str">
        <f t="shared" si="216"/>
        <v/>
      </c>
      <c r="DU165" s="27" t="str">
        <f t="shared" si="216"/>
        <v/>
      </c>
      <c r="DV165" s="27" t="str">
        <f t="shared" si="216"/>
        <v/>
      </c>
      <c r="DW165" s="27" t="str">
        <f t="shared" si="216"/>
        <v/>
      </c>
      <c r="DX165" s="27" t="str">
        <f t="shared" si="216"/>
        <v/>
      </c>
      <c r="DY165" s="27" t="str">
        <f t="shared" si="216"/>
        <v/>
      </c>
      <c r="DZ165" s="27" t="str">
        <f t="shared" si="216"/>
        <v/>
      </c>
      <c r="EA165" s="27" t="str">
        <f t="shared" si="216"/>
        <v/>
      </c>
      <c r="EB165" s="27" t="str">
        <f t="shared" si="216"/>
        <v/>
      </c>
      <c r="EC165" s="27" t="str">
        <f t="shared" si="216"/>
        <v/>
      </c>
      <c r="ED165" s="27" t="str">
        <f t="shared" si="216"/>
        <v/>
      </c>
      <c r="EE165" s="27" t="str">
        <f t="shared" si="216"/>
        <v/>
      </c>
      <c r="EF165" s="27" t="str">
        <f t="shared" si="216"/>
        <v/>
      </c>
      <c r="EG165" s="27" t="str">
        <f t="shared" si="216"/>
        <v/>
      </c>
      <c r="EH165" s="27" t="str">
        <f t="shared" si="216"/>
        <v/>
      </c>
      <c r="EI165" s="27" t="str">
        <f t="shared" si="216"/>
        <v/>
      </c>
      <c r="EJ165" s="27" t="str">
        <f t="shared" si="216"/>
        <v/>
      </c>
      <c r="EK165" s="27" t="str">
        <f t="shared" si="216"/>
        <v/>
      </c>
      <c r="EL165" s="27" t="str">
        <f t="shared" si="216"/>
        <v/>
      </c>
      <c r="EM165" s="27" t="str">
        <f t="shared" si="216"/>
        <v/>
      </c>
      <c r="EN165" s="27" t="str">
        <f t="shared" si="216"/>
        <v/>
      </c>
      <c r="EO165" s="27" t="str">
        <f t="shared" si="216"/>
        <v/>
      </c>
      <c r="EP165" s="27" t="str">
        <f t="shared" si="216"/>
        <v/>
      </c>
    </row>
    <row r="177" spans="1:7" x14ac:dyDescent="0.2">
      <c r="F177" s="7"/>
    </row>
    <row r="178" spans="1:7" x14ac:dyDescent="0.2">
      <c r="F178" s="7"/>
    </row>
    <row r="179" spans="1:7" x14ac:dyDescent="0.2">
      <c r="F179" s="7"/>
    </row>
    <row r="180" spans="1:7" x14ac:dyDescent="0.2">
      <c r="G180" s="7"/>
    </row>
    <row r="181" spans="1:7" x14ac:dyDescent="0.2">
      <c r="A181" s="7"/>
      <c r="G181" s="7"/>
    </row>
    <row r="182" spans="1:7" x14ac:dyDescent="0.2">
      <c r="A182" s="7"/>
      <c r="G182" s="7"/>
    </row>
    <row r="183" spans="1:7" x14ac:dyDescent="0.2">
      <c r="A183" s="7"/>
    </row>
    <row r="185" spans="1:7" x14ac:dyDescent="0.2">
      <c r="E185" s="7"/>
    </row>
    <row r="186" spans="1:7" x14ac:dyDescent="0.2">
      <c r="B186" s="7"/>
      <c r="C186" s="7"/>
      <c r="D186" s="7"/>
      <c r="E186" s="7"/>
    </row>
    <row r="187" spans="1:7" x14ac:dyDescent="0.2">
      <c r="B187" s="7"/>
      <c r="C187" s="7"/>
      <c r="D187" s="7"/>
      <c r="E187" s="7"/>
    </row>
    <row r="188" spans="1:7" x14ac:dyDescent="0.2">
      <c r="B188" s="7"/>
      <c r="C188" s="7"/>
      <c r="D188" s="7"/>
    </row>
    <row r="198" spans="1:157" x14ac:dyDescent="0.2">
      <c r="I198" s="7"/>
    </row>
    <row r="199" spans="1:157" s="7" customFormat="1" x14ac:dyDescent="0.2">
      <c r="A199"/>
      <c r="B199"/>
      <c r="C199"/>
      <c r="D199"/>
      <c r="E199"/>
      <c r="F199"/>
      <c r="G199"/>
      <c r="H199"/>
      <c r="J199"/>
      <c r="K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 s="31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</row>
    <row r="200" spans="1:157" s="7" customFormat="1" x14ac:dyDescent="0.2">
      <c r="A200"/>
      <c r="B200"/>
      <c r="C200"/>
      <c r="D200"/>
      <c r="E200"/>
      <c r="F200"/>
      <c r="G200"/>
      <c r="H200"/>
      <c r="J200"/>
      <c r="K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 s="31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</row>
    <row r="201" spans="1:157" s="7" customFormat="1" x14ac:dyDescent="0.2">
      <c r="A201"/>
      <c r="B201"/>
      <c r="C201"/>
      <c r="D201"/>
      <c r="E201"/>
      <c r="F201"/>
      <c r="G201"/>
      <c r="H201"/>
      <c r="I201"/>
      <c r="J201"/>
      <c r="K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 s="3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</row>
    <row r="202" spans="1:157" x14ac:dyDescent="0.2">
      <c r="J202" s="7"/>
      <c r="K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</row>
    <row r="203" spans="1:157" x14ac:dyDescent="0.2">
      <c r="J203" s="7"/>
      <c r="K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</row>
    <row r="204" spans="1:157" x14ac:dyDescent="0.2">
      <c r="J204" s="7"/>
      <c r="K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</row>
  </sheetData>
  <mergeCells count="6">
    <mergeCell ref="H46:I46"/>
    <mergeCell ref="B80:D80"/>
    <mergeCell ref="E80:F80"/>
    <mergeCell ref="A46:A47"/>
    <mergeCell ref="C46:E46"/>
    <mergeCell ref="F46:G46"/>
  </mergeCells>
  <phoneticPr fontId="0" type="noConversion"/>
  <conditionalFormatting sqref="AH16:CK145">
    <cfRule type="cellIs" dxfId="0" priority="1" stopIfTrue="1" operator="greaterThan">
      <formula>0</formula>
    </cfRule>
  </conditionalFormatting>
  <dataValidations count="1">
    <dataValidation type="list" operator="equal" allowBlank="1" sqref="A82:A86">
      <formula1>IF(A82&lt;&gt;"",OFFSET(F_Acheteurs,MATCH(A82&amp;"*",F_Acheteurs,0)-1,,COUNTIF(F_Acheteurs,A82&amp;"*"),1),F_Acheteurs)</formula1>
    </dataValidation>
  </dataValidations>
  <pageMargins left="0.23622047244094491" right="0.15748031496062992" top="0.94488188976377963" bottom="0.31496062992125984" header="0.27559055118110237" footer="0.31496062992125984"/>
  <pageSetup paperSize="9" scale="60" fitToHeight="3" orientation="landscape" r:id="rId1"/>
  <headerFooter alignWithMargins="0">
    <oddHeader>&amp;C&amp;"Arial,Gras"&amp;22Vente des Experts - Pin maritime - A distance
18/11/2021</oddHeader>
    <oddFooter>&amp;LCRPF Nouvelle-Aquitaine&amp;C1/1&amp;R&amp;D</oddFooter>
  </headerFooter>
  <rowBreaks count="2" manualBreakCount="2">
    <brk id="43" max="8" man="1"/>
    <brk id="79" max="8" man="1"/>
  </rowBreaks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indexed="17"/>
    <pageSetUpPr fitToPage="1"/>
  </sheetPr>
  <dimension ref="A1:EV221"/>
  <sheetViews>
    <sheetView showGridLines="0" zoomScale="85" zoomScaleNormal="85" zoomScaleSheetLayoutView="100" workbookViewId="0">
      <selection activeCell="O6" sqref="O6:O21"/>
    </sheetView>
  </sheetViews>
  <sheetFormatPr baseColWidth="10" defaultColWidth="33.85546875" defaultRowHeight="12.75" x14ac:dyDescent="0.2"/>
  <cols>
    <col min="1" max="1" width="8.28515625" style="51" customWidth="1"/>
    <col min="2" max="2" width="11.7109375" style="51" customWidth="1"/>
    <col min="3" max="3" width="12.42578125" style="52" bestFit="1" customWidth="1"/>
    <col min="4" max="4" width="32.28515625" style="51" customWidth="1"/>
    <col min="5" max="5" width="8" style="52" customWidth="1"/>
    <col min="6" max="6" width="7.85546875" style="52" bestFit="1" customWidth="1"/>
    <col min="7" max="7" width="12.28515625" style="52" bestFit="1" customWidth="1"/>
    <col min="8" max="8" width="10.140625" style="52" bestFit="1" customWidth="1"/>
    <col min="9" max="9" width="11.85546875" style="52" bestFit="1" customWidth="1"/>
    <col min="10" max="10" width="8.42578125" style="52" customWidth="1"/>
    <col min="11" max="11" width="8" style="52" customWidth="1"/>
    <col min="12" max="12" width="16.28515625" style="114" customWidth="1"/>
    <col min="13" max="13" width="13.42578125" style="95" customWidth="1"/>
    <col min="14" max="14" width="26.28515625" style="52" bestFit="1" customWidth="1"/>
    <col min="15" max="15" width="13" style="52" bestFit="1" customWidth="1"/>
    <col min="16" max="17" width="13.7109375" style="114" bestFit="1" customWidth="1"/>
    <col min="18" max="18" width="24.85546875" style="52" customWidth="1"/>
    <col min="19" max="19" width="18.85546875" style="51" customWidth="1"/>
    <col min="20" max="34" width="33.85546875" style="52" customWidth="1"/>
    <col min="35" max="35" width="7.140625" style="52" customWidth="1"/>
    <col min="36" max="91" width="2" style="52" bestFit="1" customWidth="1"/>
    <col min="92" max="113" width="33.85546875" style="52" customWidth="1"/>
    <col min="114" max="114" width="9.140625" style="52" customWidth="1"/>
    <col min="115" max="151" width="33.85546875" style="52" customWidth="1"/>
    <col min="152" max="152" width="27.42578125" style="52" bestFit="1" customWidth="1"/>
    <col min="153" max="16384" width="33.85546875" style="52"/>
  </cols>
  <sheetData>
    <row r="1" spans="1:152" ht="15.75" x14ac:dyDescent="0.25">
      <c r="A1" s="291" t="s">
        <v>236</v>
      </c>
      <c r="B1" s="291"/>
      <c r="C1" s="291"/>
      <c r="D1" s="291"/>
      <c r="E1" s="226"/>
      <c r="F1" s="226"/>
    </row>
    <row r="2" spans="1:152" x14ac:dyDescent="0.2">
      <c r="A2" s="219"/>
      <c r="I2" s="52" t="s">
        <v>114</v>
      </c>
      <c r="J2" s="155">
        <f>MIN(K6:K110)</f>
        <v>0.41042345276872966</v>
      </c>
      <c r="K2" s="155"/>
      <c r="O2" s="155"/>
    </row>
    <row r="3" spans="1:152" x14ac:dyDescent="0.2">
      <c r="A3" s="223"/>
      <c r="B3" s="219"/>
      <c r="I3" s="52" t="s">
        <v>115</v>
      </c>
      <c r="J3" s="155">
        <f>MAX(K6:K110)</f>
        <v>2.1314508276533592</v>
      </c>
      <c r="K3" s="155"/>
    </row>
    <row r="4" spans="1:152" x14ac:dyDescent="0.2">
      <c r="A4" s="220"/>
      <c r="B4" s="220"/>
      <c r="C4" s="108"/>
      <c r="D4" s="220"/>
      <c r="E4" s="115"/>
      <c r="F4" s="115"/>
      <c r="G4" s="115"/>
      <c r="H4" s="115"/>
      <c r="I4" s="115"/>
      <c r="J4" s="115"/>
      <c r="K4" s="115"/>
      <c r="L4" s="116"/>
      <c r="M4" s="117"/>
      <c r="N4" s="115"/>
      <c r="O4" s="115"/>
      <c r="P4" s="116"/>
      <c r="Q4" s="116"/>
      <c r="R4" s="115"/>
      <c r="S4" s="118"/>
    </row>
    <row r="5" spans="1:152" x14ac:dyDescent="0.2">
      <c r="A5" s="202" t="s">
        <v>82</v>
      </c>
      <c r="B5" s="202" t="s">
        <v>28</v>
      </c>
      <c r="C5" s="218" t="s">
        <v>109</v>
      </c>
      <c r="D5" s="224" t="s">
        <v>1</v>
      </c>
      <c r="E5" s="224" t="s">
        <v>83</v>
      </c>
      <c r="F5" s="232" t="s">
        <v>93</v>
      </c>
      <c r="G5" s="233" t="s">
        <v>84</v>
      </c>
      <c r="H5" s="234" t="s">
        <v>180</v>
      </c>
      <c r="I5" s="233" t="s">
        <v>85</v>
      </c>
      <c r="J5" s="234" t="s">
        <v>163</v>
      </c>
      <c r="K5" s="235" t="s">
        <v>94</v>
      </c>
      <c r="L5" s="236" t="s">
        <v>86</v>
      </c>
      <c r="M5" s="235" t="s">
        <v>87</v>
      </c>
      <c r="N5" s="205" t="s">
        <v>0</v>
      </c>
      <c r="O5" s="202" t="s">
        <v>2</v>
      </c>
      <c r="P5" s="203" t="s">
        <v>88</v>
      </c>
      <c r="Q5" s="204" t="s">
        <v>89</v>
      </c>
      <c r="R5" s="204" t="s">
        <v>90</v>
      </c>
      <c r="S5" s="57"/>
      <c r="T5" s="122"/>
      <c r="EV5" s="108"/>
    </row>
    <row r="6" spans="1:152" s="7" customFormat="1" ht="12" customHeight="1" x14ac:dyDescent="0.2">
      <c r="A6" s="379">
        <v>3</v>
      </c>
      <c r="B6" s="380" t="s">
        <v>29</v>
      </c>
      <c r="C6" s="380" t="s">
        <v>107</v>
      </c>
      <c r="D6" s="380" t="s">
        <v>219</v>
      </c>
      <c r="E6" s="380" t="s">
        <v>112</v>
      </c>
      <c r="F6" s="379">
        <v>13</v>
      </c>
      <c r="G6" s="379">
        <v>811</v>
      </c>
      <c r="H6" s="379">
        <v>62.384615384615387</v>
      </c>
      <c r="I6" s="379">
        <v>559</v>
      </c>
      <c r="J6" s="379">
        <v>43</v>
      </c>
      <c r="K6" s="381">
        <v>0.68927250308261401</v>
      </c>
      <c r="L6" s="363">
        <v>27150</v>
      </c>
      <c r="M6" s="360">
        <v>48.56887298747764</v>
      </c>
      <c r="N6" s="380" t="s">
        <v>208</v>
      </c>
      <c r="O6" s="379">
        <v>8</v>
      </c>
      <c r="P6" s="363">
        <v>26800</v>
      </c>
      <c r="Q6" s="363">
        <v>26360</v>
      </c>
      <c r="R6" s="380" t="s">
        <v>220</v>
      </c>
      <c r="S6" s="56"/>
      <c r="AI6" s="7" t="str">
        <f>IF('BLOC PM'!A128&lt;&gt;"",'BLOC PM'!A128,"")</f>
        <v/>
      </c>
    </row>
    <row r="7" spans="1:152" s="7" customFormat="1" ht="12" customHeight="1" x14ac:dyDescent="0.2">
      <c r="A7" s="379">
        <v>4</v>
      </c>
      <c r="B7" s="380" t="s">
        <v>29</v>
      </c>
      <c r="C7" s="380" t="s">
        <v>107</v>
      </c>
      <c r="D7" s="380" t="s">
        <v>91</v>
      </c>
      <c r="E7" s="380" t="s">
        <v>112</v>
      </c>
      <c r="F7" s="379">
        <v>16</v>
      </c>
      <c r="G7" s="379">
        <v>739</v>
      </c>
      <c r="H7" s="379">
        <v>46.1875</v>
      </c>
      <c r="I7" s="379">
        <v>815</v>
      </c>
      <c r="J7" s="379">
        <v>50.9375</v>
      </c>
      <c r="K7" s="381">
        <v>1.1028416779431665</v>
      </c>
      <c r="L7" s="363">
        <v>45180</v>
      </c>
      <c r="M7" s="360">
        <v>55.435582822085891</v>
      </c>
      <c r="N7" s="380" t="s">
        <v>165</v>
      </c>
      <c r="O7" s="379">
        <v>6</v>
      </c>
      <c r="P7" s="363">
        <v>42735</v>
      </c>
      <c r="Q7" s="363">
        <v>41550</v>
      </c>
      <c r="R7" s="380" t="s">
        <v>220</v>
      </c>
      <c r="S7" s="56"/>
    </row>
    <row r="8" spans="1:152" s="7" customFormat="1" ht="12" customHeight="1" x14ac:dyDescent="0.2">
      <c r="A8" s="379">
        <v>5</v>
      </c>
      <c r="B8" s="380" t="s">
        <v>29</v>
      </c>
      <c r="C8" s="380" t="s">
        <v>107</v>
      </c>
      <c r="D8" s="380" t="s">
        <v>176</v>
      </c>
      <c r="E8" s="380" t="s">
        <v>112</v>
      </c>
      <c r="F8" s="379">
        <v>81</v>
      </c>
      <c r="G8" s="379">
        <v>5035</v>
      </c>
      <c r="H8" s="379">
        <v>62.160493827160494</v>
      </c>
      <c r="I8" s="379">
        <v>3593</v>
      </c>
      <c r="J8" s="379">
        <v>44.358024597167969</v>
      </c>
      <c r="K8" s="381">
        <v>0.71360476663356509</v>
      </c>
      <c r="L8" s="363">
        <v>188705</v>
      </c>
      <c r="M8" s="360">
        <v>52.520178124130254</v>
      </c>
      <c r="N8" s="380" t="s">
        <v>221</v>
      </c>
      <c r="O8" s="379">
        <v>4</v>
      </c>
      <c r="P8" s="363">
        <v>176580</v>
      </c>
      <c r="Q8" s="363">
        <v>172080</v>
      </c>
      <c r="R8" s="380" t="s">
        <v>220</v>
      </c>
      <c r="S8" s="56"/>
    </row>
    <row r="9" spans="1:152" s="7" customFormat="1" ht="12" customHeight="1" x14ac:dyDescent="0.2">
      <c r="A9" s="379">
        <v>6</v>
      </c>
      <c r="B9" s="380" t="s">
        <v>29</v>
      </c>
      <c r="C9" s="380" t="s">
        <v>107</v>
      </c>
      <c r="D9" s="380" t="s">
        <v>176</v>
      </c>
      <c r="E9" s="380" t="s">
        <v>112</v>
      </c>
      <c r="F9" s="379">
        <v>15</v>
      </c>
      <c r="G9" s="379">
        <v>1228</v>
      </c>
      <c r="H9" s="379">
        <v>81.86666666666666</v>
      </c>
      <c r="I9" s="379">
        <v>504</v>
      </c>
      <c r="J9" s="379">
        <v>33.599998474121094</v>
      </c>
      <c r="K9" s="381">
        <v>0.41042345276872966</v>
      </c>
      <c r="L9" s="363">
        <v>17200</v>
      </c>
      <c r="M9" s="360">
        <v>34.126984126984127</v>
      </c>
      <c r="N9" s="380" t="s">
        <v>211</v>
      </c>
      <c r="O9" s="379">
        <v>2</v>
      </c>
      <c r="P9" s="363">
        <v>16325</v>
      </c>
      <c r="Q9" s="363">
        <v>0</v>
      </c>
      <c r="R9" s="380" t="s">
        <v>220</v>
      </c>
      <c r="S9" s="56"/>
    </row>
    <row r="10" spans="1:152" s="7" customFormat="1" ht="12" customHeight="1" x14ac:dyDescent="0.2">
      <c r="A10" s="379">
        <v>8</v>
      </c>
      <c r="B10" s="380" t="s">
        <v>29</v>
      </c>
      <c r="C10" s="380" t="s">
        <v>107</v>
      </c>
      <c r="D10" s="380" t="s">
        <v>207</v>
      </c>
      <c r="E10" s="380" t="s">
        <v>112</v>
      </c>
      <c r="F10" s="379">
        <v>20</v>
      </c>
      <c r="G10" s="379">
        <v>999</v>
      </c>
      <c r="H10" s="379">
        <v>49.95</v>
      </c>
      <c r="I10" s="379">
        <v>885</v>
      </c>
      <c r="J10" s="379">
        <v>44.25</v>
      </c>
      <c r="K10" s="381">
        <v>0.8858858858858859</v>
      </c>
      <c r="L10" s="363">
        <v>47480</v>
      </c>
      <c r="M10" s="360">
        <v>53.649717514124291</v>
      </c>
      <c r="N10" s="380" t="s">
        <v>165</v>
      </c>
      <c r="O10" s="379">
        <v>4</v>
      </c>
      <c r="P10" s="363">
        <v>46180</v>
      </c>
      <c r="Q10" s="363">
        <v>42616</v>
      </c>
      <c r="R10" s="380" t="s">
        <v>41</v>
      </c>
      <c r="S10" s="56"/>
    </row>
    <row r="11" spans="1:152" s="7" customFormat="1" ht="12" customHeight="1" x14ac:dyDescent="0.2">
      <c r="A11" s="379">
        <v>11</v>
      </c>
      <c r="B11" s="380" t="s">
        <v>29</v>
      </c>
      <c r="C11" s="380" t="s">
        <v>107</v>
      </c>
      <c r="D11" s="380" t="s">
        <v>222</v>
      </c>
      <c r="E11" s="380" t="s">
        <v>40</v>
      </c>
      <c r="F11" s="379">
        <v>4.84</v>
      </c>
      <c r="G11" s="379">
        <v>483</v>
      </c>
      <c r="H11" s="379">
        <v>99.793385283623522</v>
      </c>
      <c r="I11" s="379">
        <v>954</v>
      </c>
      <c r="J11" s="379">
        <v>197.10743713378906</v>
      </c>
      <c r="K11" s="381">
        <v>1.9751552795031055</v>
      </c>
      <c r="L11" s="363">
        <v>59000</v>
      </c>
      <c r="M11" s="360">
        <v>61.844863731656183</v>
      </c>
      <c r="N11" s="380" t="s">
        <v>166</v>
      </c>
      <c r="O11" s="379">
        <v>3</v>
      </c>
      <c r="P11" s="363">
        <v>55180</v>
      </c>
      <c r="Q11" s="363">
        <v>0</v>
      </c>
      <c r="R11" s="380" t="s">
        <v>223</v>
      </c>
      <c r="S11" s="56"/>
      <c r="AI11" s="7" t="str">
        <f>IF('BLOC PM'!A114&lt;&gt;"",'BLOC PM'!A114,"")</f>
        <v/>
      </c>
      <c r="EV11" s="7" t="s">
        <v>91</v>
      </c>
    </row>
    <row r="12" spans="1:152" s="7" customFormat="1" ht="12" customHeight="1" x14ac:dyDescent="0.2">
      <c r="A12" s="379">
        <v>12</v>
      </c>
      <c r="B12" s="380" t="s">
        <v>29</v>
      </c>
      <c r="C12" s="380" t="s">
        <v>107</v>
      </c>
      <c r="D12" s="380" t="s">
        <v>222</v>
      </c>
      <c r="E12" s="380" t="s">
        <v>40</v>
      </c>
      <c r="F12" s="379">
        <v>11.42</v>
      </c>
      <c r="G12" s="379">
        <v>1351</v>
      </c>
      <c r="H12" s="379">
        <v>118.30122512910094</v>
      </c>
      <c r="I12" s="379">
        <v>2792</v>
      </c>
      <c r="J12" s="379">
        <v>244.48336791992187</v>
      </c>
      <c r="K12" s="381">
        <v>2.0666173205033309</v>
      </c>
      <c r="L12" s="363">
        <v>173000</v>
      </c>
      <c r="M12" s="360">
        <v>61.96275071633238</v>
      </c>
      <c r="N12" s="380" t="s">
        <v>166</v>
      </c>
      <c r="O12" s="379">
        <v>3</v>
      </c>
      <c r="P12" s="363">
        <v>164728</v>
      </c>
      <c r="Q12" s="363">
        <v>0</v>
      </c>
      <c r="R12" s="380" t="s">
        <v>224</v>
      </c>
      <c r="S12" s="56"/>
    </row>
    <row r="13" spans="1:152" s="7" customFormat="1" ht="12" customHeight="1" x14ac:dyDescent="0.2">
      <c r="A13" s="379">
        <v>13</v>
      </c>
      <c r="B13" s="380" t="s">
        <v>29</v>
      </c>
      <c r="C13" s="380" t="s">
        <v>107</v>
      </c>
      <c r="D13" s="380" t="s">
        <v>206</v>
      </c>
      <c r="E13" s="380" t="s">
        <v>40</v>
      </c>
      <c r="F13" s="379">
        <v>6.9</v>
      </c>
      <c r="G13" s="379">
        <v>1235</v>
      </c>
      <c r="H13" s="379">
        <v>178.98550477255247</v>
      </c>
      <c r="I13" s="379">
        <v>1653</v>
      </c>
      <c r="J13" s="379">
        <v>239.56521606445312</v>
      </c>
      <c r="K13" s="381">
        <v>1.3384615384615384</v>
      </c>
      <c r="L13" s="363">
        <v>99000</v>
      </c>
      <c r="M13" s="360">
        <v>59.89110707803993</v>
      </c>
      <c r="N13" s="380" t="s">
        <v>166</v>
      </c>
      <c r="O13" s="379">
        <v>5</v>
      </c>
      <c r="P13" s="363">
        <v>96580</v>
      </c>
      <c r="Q13" s="363">
        <v>0</v>
      </c>
      <c r="R13" s="380" t="s">
        <v>225</v>
      </c>
      <c r="S13" s="56"/>
    </row>
    <row r="14" spans="1:152" s="7" customFormat="1" ht="12" customHeight="1" x14ac:dyDescent="0.2">
      <c r="A14" s="379">
        <v>14</v>
      </c>
      <c r="B14" s="380" t="s">
        <v>29</v>
      </c>
      <c r="C14" s="380" t="s">
        <v>107</v>
      </c>
      <c r="D14" s="380" t="s">
        <v>226</v>
      </c>
      <c r="E14" s="380" t="s">
        <v>40</v>
      </c>
      <c r="F14" s="379">
        <v>6.6</v>
      </c>
      <c r="G14" s="379">
        <v>725</v>
      </c>
      <c r="H14" s="379">
        <v>109.84848643575273</v>
      </c>
      <c r="I14" s="379">
        <v>1177</v>
      </c>
      <c r="J14" s="379">
        <v>178.33334350585937</v>
      </c>
      <c r="K14" s="381">
        <v>1.623448275862069</v>
      </c>
      <c r="L14" s="363">
        <v>70666</v>
      </c>
      <c r="M14" s="360">
        <v>60.03908241291419</v>
      </c>
      <c r="N14" s="380" t="s">
        <v>227</v>
      </c>
      <c r="O14" s="379">
        <v>6</v>
      </c>
      <c r="P14" s="363">
        <v>70450</v>
      </c>
      <c r="Q14" s="363">
        <v>69500</v>
      </c>
      <c r="R14" s="380" t="s">
        <v>220</v>
      </c>
      <c r="S14" s="56"/>
      <c r="AI14" s="7">
        <f>IF('BLOC PM'!A10&lt;&gt;"",'BLOC PM'!A10,"")</f>
        <v>8</v>
      </c>
      <c r="EV14" s="7" t="s">
        <v>42</v>
      </c>
    </row>
    <row r="15" spans="1:152" s="7" customFormat="1" ht="12" customHeight="1" x14ac:dyDescent="0.2">
      <c r="A15" s="379">
        <v>15</v>
      </c>
      <c r="B15" s="380" t="s">
        <v>29</v>
      </c>
      <c r="C15" s="380" t="s">
        <v>107</v>
      </c>
      <c r="D15" s="380" t="s">
        <v>228</v>
      </c>
      <c r="E15" s="380" t="s">
        <v>112</v>
      </c>
      <c r="F15" s="379">
        <v>5.58</v>
      </c>
      <c r="G15" s="379">
        <v>481</v>
      </c>
      <c r="H15" s="379">
        <v>86.200718024479002</v>
      </c>
      <c r="I15" s="379">
        <v>235</v>
      </c>
      <c r="J15" s="379">
        <v>42.114696502685547</v>
      </c>
      <c r="K15" s="381">
        <v>0.48856548856548859</v>
      </c>
      <c r="L15" s="363">
        <v>10410</v>
      </c>
      <c r="M15" s="360">
        <v>44.297872340425535</v>
      </c>
      <c r="N15" s="380" t="s">
        <v>165</v>
      </c>
      <c r="O15" s="379">
        <v>8</v>
      </c>
      <c r="P15" s="363">
        <v>10260</v>
      </c>
      <c r="Q15" s="363">
        <v>10161</v>
      </c>
      <c r="R15" s="380" t="s">
        <v>220</v>
      </c>
      <c r="S15" s="56"/>
    </row>
    <row r="16" spans="1:152" s="7" customFormat="1" ht="12" customHeight="1" x14ac:dyDescent="0.2">
      <c r="A16" s="379">
        <v>16</v>
      </c>
      <c r="B16" s="380" t="s">
        <v>29</v>
      </c>
      <c r="C16" s="380" t="s">
        <v>107</v>
      </c>
      <c r="D16" s="380" t="s">
        <v>229</v>
      </c>
      <c r="E16" s="380" t="s">
        <v>112</v>
      </c>
      <c r="F16" s="379">
        <v>8.01</v>
      </c>
      <c r="G16" s="379">
        <v>706</v>
      </c>
      <c r="H16" s="379">
        <v>88.139822699924537</v>
      </c>
      <c r="I16" s="379">
        <v>465</v>
      </c>
      <c r="J16" s="379">
        <v>58.052433013916016</v>
      </c>
      <c r="K16" s="381">
        <v>0.65864022662889521</v>
      </c>
      <c r="L16" s="363">
        <v>22940</v>
      </c>
      <c r="M16" s="360">
        <v>49.333333333333336</v>
      </c>
      <c r="N16" s="380" t="s">
        <v>230</v>
      </c>
      <c r="O16" s="379">
        <v>8</v>
      </c>
      <c r="P16" s="363">
        <v>22710</v>
      </c>
      <c r="Q16" s="363">
        <v>22600</v>
      </c>
      <c r="R16" s="380" t="s">
        <v>220</v>
      </c>
      <c r="S16" s="56"/>
    </row>
    <row r="17" spans="1:19" s="7" customFormat="1" ht="12" customHeight="1" x14ac:dyDescent="0.2">
      <c r="A17" s="379">
        <v>17</v>
      </c>
      <c r="B17" s="380" t="s">
        <v>29</v>
      </c>
      <c r="C17" s="380" t="s">
        <v>107</v>
      </c>
      <c r="D17" s="380" t="s">
        <v>229</v>
      </c>
      <c r="E17" s="380" t="s">
        <v>40</v>
      </c>
      <c r="F17" s="379">
        <v>2.1309999999999998</v>
      </c>
      <c r="G17" s="379">
        <v>1027</v>
      </c>
      <c r="H17" s="379">
        <v>481.93335512776707</v>
      </c>
      <c r="I17" s="379">
        <v>2189</v>
      </c>
      <c r="J17" s="379">
        <v>1027.21728515625</v>
      </c>
      <c r="K17" s="381">
        <v>2.1314508276533592</v>
      </c>
      <c r="L17" s="363">
        <v>133600</v>
      </c>
      <c r="M17" s="360">
        <v>61.032434901781635</v>
      </c>
      <c r="N17" s="380" t="s">
        <v>197</v>
      </c>
      <c r="O17" s="379">
        <v>7</v>
      </c>
      <c r="P17" s="363">
        <v>132222</v>
      </c>
      <c r="Q17" s="363">
        <v>128000</v>
      </c>
      <c r="R17" s="380" t="s">
        <v>231</v>
      </c>
      <c r="S17" s="56"/>
    </row>
    <row r="18" spans="1:19" s="7" customFormat="1" ht="12" customHeight="1" x14ac:dyDescent="0.2">
      <c r="A18" s="379">
        <v>35</v>
      </c>
      <c r="B18" s="380" t="s">
        <v>29</v>
      </c>
      <c r="C18" s="380" t="s">
        <v>107</v>
      </c>
      <c r="D18" s="380" t="s">
        <v>205</v>
      </c>
      <c r="E18" s="380" t="s">
        <v>40</v>
      </c>
      <c r="F18" s="379">
        <v>2.5821000000000001</v>
      </c>
      <c r="G18" s="379">
        <v>553</v>
      </c>
      <c r="H18" s="379">
        <v>214.16677057448715</v>
      </c>
      <c r="I18" s="379">
        <v>701</v>
      </c>
      <c r="J18" s="379">
        <v>271.48446655273437</v>
      </c>
      <c r="K18" s="381">
        <v>1.267631103074141</v>
      </c>
      <c r="L18" s="363">
        <v>41150</v>
      </c>
      <c r="M18" s="360">
        <v>58.701854493580598</v>
      </c>
      <c r="N18" s="380" t="s">
        <v>175</v>
      </c>
      <c r="O18" s="379">
        <v>2</v>
      </c>
      <c r="P18" s="363">
        <v>38780</v>
      </c>
      <c r="Q18" s="363">
        <v>0</v>
      </c>
      <c r="R18" s="380" t="s">
        <v>220</v>
      </c>
      <c r="S18" s="56"/>
    </row>
    <row r="19" spans="1:19" s="7" customFormat="1" ht="12" customHeight="1" x14ac:dyDescent="0.2">
      <c r="A19" s="379">
        <v>36</v>
      </c>
      <c r="B19" s="380" t="s">
        <v>29</v>
      </c>
      <c r="C19" s="380" t="s">
        <v>107</v>
      </c>
      <c r="D19" s="380" t="s">
        <v>232</v>
      </c>
      <c r="E19" s="380" t="s">
        <v>40</v>
      </c>
      <c r="F19" s="379">
        <v>9.27</v>
      </c>
      <c r="G19" s="379">
        <v>2841</v>
      </c>
      <c r="H19" s="379">
        <v>306.47247677540815</v>
      </c>
      <c r="I19" s="379">
        <v>1601</v>
      </c>
      <c r="J19" s="379">
        <v>172.70765686035156</v>
      </c>
      <c r="K19" s="381">
        <v>0.56353396691305879</v>
      </c>
      <c r="L19" s="363">
        <v>81818</v>
      </c>
      <c r="M19" s="360">
        <v>51.10430980637102</v>
      </c>
      <c r="N19" s="380" t="s">
        <v>233</v>
      </c>
      <c r="O19" s="379">
        <v>5</v>
      </c>
      <c r="P19" s="363">
        <v>78760</v>
      </c>
      <c r="Q19" s="363">
        <v>74690</v>
      </c>
      <c r="R19" s="380" t="s">
        <v>220</v>
      </c>
      <c r="S19" s="56"/>
    </row>
    <row r="20" spans="1:19" s="7" customFormat="1" ht="12" customHeight="1" x14ac:dyDescent="0.2">
      <c r="A20" s="379">
        <v>38</v>
      </c>
      <c r="B20" s="380" t="s">
        <v>29</v>
      </c>
      <c r="C20" s="380" t="s">
        <v>107</v>
      </c>
      <c r="D20" s="380" t="s">
        <v>234</v>
      </c>
      <c r="E20" s="380" t="s">
        <v>235</v>
      </c>
      <c r="F20" s="379">
        <v>18.649999999999999</v>
      </c>
      <c r="G20" s="379">
        <v>1399</v>
      </c>
      <c r="H20" s="379">
        <v>75.01340636007204</v>
      </c>
      <c r="I20" s="379">
        <v>614</v>
      </c>
      <c r="J20" s="379">
        <v>32.922252655029297</v>
      </c>
      <c r="K20" s="381">
        <v>0.43888491779842742</v>
      </c>
      <c r="L20" s="363">
        <v>28650</v>
      </c>
      <c r="M20" s="360">
        <v>46.66123778501629</v>
      </c>
      <c r="N20" s="380" t="s">
        <v>197</v>
      </c>
      <c r="O20" s="379">
        <v>5</v>
      </c>
      <c r="P20" s="363">
        <v>27310</v>
      </c>
      <c r="Q20" s="363">
        <v>26510</v>
      </c>
      <c r="R20" s="380" t="s">
        <v>220</v>
      </c>
      <c r="S20" s="56"/>
    </row>
    <row r="21" spans="1:19" s="7" customFormat="1" ht="12" customHeight="1" x14ac:dyDescent="0.2">
      <c r="A21" s="379"/>
      <c r="B21" s="380"/>
      <c r="C21" s="380"/>
      <c r="D21" s="380"/>
      <c r="E21" s="380"/>
      <c r="F21" s="379"/>
      <c r="G21" s="379"/>
      <c r="H21" s="379"/>
      <c r="I21" s="379"/>
      <c r="J21" s="379"/>
      <c r="K21" s="379"/>
      <c r="L21" s="379"/>
      <c r="M21" s="379"/>
      <c r="N21" s="380"/>
      <c r="O21" s="379"/>
      <c r="P21" s="379"/>
      <c r="Q21" s="379"/>
      <c r="R21" s="380"/>
      <c r="S21" s="56"/>
    </row>
    <row r="22" spans="1:19" s="7" customFormat="1" ht="12" customHeight="1" x14ac:dyDescent="0.2">
      <c r="A22" s="354"/>
      <c r="B22" s="355"/>
      <c r="C22" s="355"/>
      <c r="D22" s="355"/>
      <c r="E22" s="355"/>
      <c r="F22" s="354"/>
      <c r="G22" s="354"/>
      <c r="H22" s="359"/>
      <c r="I22" s="354"/>
      <c r="J22" s="359"/>
      <c r="K22" s="356"/>
      <c r="L22" s="363"/>
      <c r="M22" s="360"/>
      <c r="N22" s="355"/>
      <c r="O22" s="354"/>
      <c r="P22" s="363"/>
      <c r="Q22" s="354"/>
      <c r="R22" s="355" t="s">
        <v>41</v>
      </c>
      <c r="S22" s="56"/>
    </row>
    <row r="23" spans="1:19" s="7" customFormat="1" ht="12" customHeight="1" x14ac:dyDescent="0.2">
      <c r="A23" s="354"/>
      <c r="B23" s="355"/>
      <c r="C23" s="355"/>
      <c r="D23" s="355"/>
      <c r="E23" s="355"/>
      <c r="F23" s="354"/>
      <c r="G23" s="354"/>
      <c r="H23" s="359"/>
      <c r="I23" s="354"/>
      <c r="J23" s="359"/>
      <c r="K23" s="356"/>
      <c r="L23" s="363"/>
      <c r="M23" s="360"/>
      <c r="N23" s="355"/>
      <c r="O23" s="354"/>
      <c r="P23" s="363"/>
      <c r="Q23" s="354"/>
      <c r="R23" s="355" t="s">
        <v>41</v>
      </c>
      <c r="S23" s="56"/>
    </row>
    <row r="24" spans="1:19" s="7" customFormat="1" ht="12" customHeight="1" x14ac:dyDescent="0.2">
      <c r="A24" s="354"/>
      <c r="B24" s="355"/>
      <c r="C24" s="355"/>
      <c r="D24" s="355"/>
      <c r="E24" s="355"/>
      <c r="F24" s="354"/>
      <c r="G24" s="354"/>
      <c r="H24" s="359"/>
      <c r="I24" s="379"/>
      <c r="J24" s="359"/>
      <c r="K24" s="356"/>
      <c r="L24" s="363"/>
      <c r="M24" s="360"/>
      <c r="N24" s="355"/>
      <c r="O24" s="354"/>
      <c r="P24" s="363"/>
      <c r="Q24" s="354"/>
      <c r="R24" s="355" t="s">
        <v>41</v>
      </c>
      <c r="S24" s="56"/>
    </row>
    <row r="25" spans="1:19" s="7" customFormat="1" ht="12" customHeight="1" x14ac:dyDescent="0.2">
      <c r="A25" s="354"/>
      <c r="B25" s="355"/>
      <c r="C25" s="355"/>
      <c r="D25" s="355"/>
      <c r="E25" s="355"/>
      <c r="F25" s="354"/>
      <c r="G25" s="354"/>
      <c r="H25" s="359"/>
      <c r="I25" s="379"/>
      <c r="J25" s="359"/>
      <c r="K25" s="356"/>
      <c r="L25" s="363"/>
      <c r="M25" s="360"/>
      <c r="N25" s="355"/>
      <c r="O25" s="354"/>
      <c r="P25" s="363"/>
      <c r="Q25" s="354"/>
      <c r="R25" s="355" t="s">
        <v>41</v>
      </c>
      <c r="S25" s="56"/>
    </row>
    <row r="26" spans="1:19" s="7" customFormat="1" ht="12" customHeight="1" x14ac:dyDescent="0.2">
      <c r="A26" s="354"/>
      <c r="B26" s="355"/>
      <c r="C26" s="355"/>
      <c r="D26" s="355"/>
      <c r="E26" s="355"/>
      <c r="F26" s="354"/>
      <c r="G26" s="354"/>
      <c r="H26" s="359"/>
      <c r="I26" s="379"/>
      <c r="J26" s="359"/>
      <c r="K26" s="356"/>
      <c r="L26" s="363"/>
      <c r="M26" s="360"/>
      <c r="N26" s="355"/>
      <c r="O26" s="354"/>
      <c r="P26" s="363"/>
      <c r="Q26" s="354"/>
      <c r="R26" s="355" t="s">
        <v>41</v>
      </c>
      <c r="S26" s="56"/>
    </row>
    <row r="27" spans="1:19" s="7" customFormat="1" ht="12" customHeight="1" x14ac:dyDescent="0.2">
      <c r="A27" s="354"/>
      <c r="B27" s="355"/>
      <c r="C27" s="355"/>
      <c r="D27" s="355"/>
      <c r="E27" s="355"/>
      <c r="F27" s="354"/>
      <c r="G27" s="354"/>
      <c r="H27" s="359"/>
      <c r="I27" s="379"/>
      <c r="J27" s="359"/>
      <c r="K27" s="356"/>
      <c r="L27" s="363"/>
      <c r="M27" s="360"/>
      <c r="N27" s="355"/>
      <c r="O27" s="354"/>
      <c r="P27" s="363"/>
      <c r="Q27" s="354"/>
      <c r="R27" s="355" t="s">
        <v>41</v>
      </c>
      <c r="S27" s="56"/>
    </row>
    <row r="28" spans="1:19" s="7" customFormat="1" ht="12" customHeight="1" x14ac:dyDescent="0.2">
      <c r="A28" s="354"/>
      <c r="B28" s="355"/>
      <c r="C28" s="355"/>
      <c r="D28" s="355"/>
      <c r="E28" s="355"/>
      <c r="F28" s="354"/>
      <c r="G28" s="354"/>
      <c r="H28" s="359"/>
      <c r="I28" s="379"/>
      <c r="J28" s="359"/>
      <c r="K28" s="356"/>
      <c r="L28" s="363"/>
      <c r="M28" s="360"/>
      <c r="N28" s="355"/>
      <c r="O28" s="354"/>
      <c r="P28" s="363"/>
      <c r="Q28" s="354"/>
      <c r="R28" s="355" t="s">
        <v>41</v>
      </c>
      <c r="S28" s="56"/>
    </row>
    <row r="29" spans="1:19" s="7" customFormat="1" ht="12" customHeight="1" x14ac:dyDescent="0.2">
      <c r="A29" s="354"/>
      <c r="B29" s="355"/>
      <c r="C29" s="355"/>
      <c r="D29" s="355"/>
      <c r="E29" s="355"/>
      <c r="F29" s="354"/>
      <c r="G29" s="354"/>
      <c r="H29" s="359"/>
      <c r="I29" s="379"/>
      <c r="J29" s="359"/>
      <c r="K29" s="356"/>
      <c r="L29" s="363"/>
      <c r="M29" s="360"/>
      <c r="N29" s="355"/>
      <c r="O29" s="354"/>
      <c r="P29" s="363"/>
      <c r="Q29" s="354"/>
      <c r="R29" s="355" t="s">
        <v>41</v>
      </c>
      <c r="S29" s="56"/>
    </row>
    <row r="30" spans="1:19" s="7" customFormat="1" ht="12" customHeight="1" x14ac:dyDescent="0.2">
      <c r="A30" s="354"/>
      <c r="B30" s="355"/>
      <c r="C30" s="355"/>
      <c r="D30" s="355"/>
      <c r="E30" s="355"/>
      <c r="F30" s="354"/>
      <c r="G30" s="354"/>
      <c r="H30" s="359"/>
      <c r="I30" s="379"/>
      <c r="J30" s="359"/>
      <c r="K30" s="356"/>
      <c r="L30" s="363"/>
      <c r="M30" s="360"/>
      <c r="N30" s="355"/>
      <c r="O30" s="354"/>
      <c r="P30" s="363"/>
      <c r="Q30" s="354"/>
      <c r="R30" s="355" t="s">
        <v>41</v>
      </c>
      <c r="S30" s="56"/>
    </row>
    <row r="31" spans="1:19" s="7" customFormat="1" ht="12" customHeight="1" x14ac:dyDescent="0.2">
      <c r="A31" s="337"/>
      <c r="B31" s="336"/>
      <c r="C31" s="336"/>
      <c r="D31" s="336"/>
      <c r="E31" s="336"/>
      <c r="F31" s="337"/>
      <c r="G31" s="337"/>
      <c r="H31" s="341"/>
      <c r="I31" s="379"/>
      <c r="J31" s="341"/>
      <c r="K31" s="338"/>
      <c r="L31" s="345"/>
      <c r="M31" s="342"/>
      <c r="N31" s="336"/>
      <c r="O31" s="337"/>
      <c r="P31" s="345"/>
      <c r="Q31" s="345"/>
      <c r="R31" s="336"/>
      <c r="S31" s="56"/>
    </row>
    <row r="32" spans="1:19" s="7" customFormat="1" ht="12" customHeight="1" x14ac:dyDescent="0.2">
      <c r="A32" s="337"/>
      <c r="B32" s="336"/>
      <c r="C32" s="336"/>
      <c r="D32" s="336"/>
      <c r="E32" s="336"/>
      <c r="F32" s="337"/>
      <c r="G32" s="337"/>
      <c r="H32" s="341"/>
      <c r="I32" s="379"/>
      <c r="J32" s="341"/>
      <c r="K32" s="338"/>
      <c r="L32" s="345"/>
      <c r="M32" s="342"/>
      <c r="N32" s="336"/>
      <c r="O32" s="337"/>
      <c r="P32" s="345"/>
      <c r="Q32" s="345"/>
      <c r="R32" s="336"/>
      <c r="S32" s="56"/>
    </row>
    <row r="33" spans="1:35" s="7" customFormat="1" ht="12" customHeight="1" x14ac:dyDescent="0.2">
      <c r="A33" s="337"/>
      <c r="B33" s="336"/>
      <c r="C33" s="336"/>
      <c r="D33" s="336"/>
      <c r="E33" s="336"/>
      <c r="F33" s="337"/>
      <c r="G33" s="337"/>
      <c r="H33" s="341"/>
      <c r="I33" s="379"/>
      <c r="J33" s="341"/>
      <c r="K33" s="338"/>
      <c r="L33" s="345"/>
      <c r="M33" s="342"/>
      <c r="N33" s="336"/>
      <c r="O33" s="337"/>
      <c r="P33" s="345"/>
      <c r="Q33" s="345"/>
      <c r="R33" s="336"/>
      <c r="S33" s="56"/>
    </row>
    <row r="34" spans="1:35" s="7" customFormat="1" ht="12" customHeight="1" x14ac:dyDescent="0.2">
      <c r="A34" s="337"/>
      <c r="B34" s="336"/>
      <c r="C34" s="336"/>
      <c r="D34" s="336"/>
      <c r="E34" s="336"/>
      <c r="F34" s="337"/>
      <c r="G34" s="337"/>
      <c r="H34" s="341"/>
      <c r="I34" s="379"/>
      <c r="J34" s="341"/>
      <c r="K34" s="338"/>
      <c r="L34" s="345"/>
      <c r="M34" s="342"/>
      <c r="N34" s="336"/>
      <c r="O34" s="337"/>
      <c r="P34" s="345"/>
      <c r="Q34" s="345"/>
      <c r="R34" s="336"/>
      <c r="S34" s="56"/>
    </row>
    <row r="35" spans="1:35" s="7" customFormat="1" ht="12" customHeight="1" x14ac:dyDescent="0.2">
      <c r="A35" s="337"/>
      <c r="B35" s="336"/>
      <c r="C35" s="336"/>
      <c r="D35" s="336"/>
      <c r="E35" s="336"/>
      <c r="F35" s="337"/>
      <c r="G35" s="337"/>
      <c r="H35" s="341"/>
      <c r="I35" s="379"/>
      <c r="J35" s="341"/>
      <c r="K35" s="338"/>
      <c r="L35" s="345"/>
      <c r="M35" s="342"/>
      <c r="N35" s="336"/>
      <c r="O35" s="337"/>
      <c r="P35" s="345"/>
      <c r="Q35" s="345"/>
      <c r="R35" s="336"/>
      <c r="S35" s="56"/>
      <c r="AI35" s="7" t="str">
        <f>IF('BLOC PM'!A137&lt;&gt;"",'BLOC PM'!A137,"")</f>
        <v/>
      </c>
    </row>
    <row r="36" spans="1:35" s="7" customFormat="1" ht="12" customHeight="1" x14ac:dyDescent="0.2">
      <c r="A36" s="337"/>
      <c r="B36" s="336"/>
      <c r="C36" s="336"/>
      <c r="D36" s="336"/>
      <c r="E36" s="336"/>
      <c r="F36" s="337"/>
      <c r="G36" s="337"/>
      <c r="H36" s="341"/>
      <c r="I36" s="379"/>
      <c r="J36" s="341"/>
      <c r="K36" s="338"/>
      <c r="L36" s="345"/>
      <c r="M36" s="342"/>
      <c r="N36" s="336"/>
      <c r="O36" s="337"/>
      <c r="P36" s="345"/>
      <c r="Q36" s="345"/>
      <c r="R36" s="336"/>
      <c r="S36" s="56"/>
    </row>
    <row r="37" spans="1:35" s="7" customFormat="1" ht="12" customHeight="1" x14ac:dyDescent="0.2">
      <c r="A37" s="337"/>
      <c r="B37" s="336"/>
      <c r="C37" s="336"/>
      <c r="D37" s="336"/>
      <c r="E37" s="336"/>
      <c r="F37" s="337"/>
      <c r="G37" s="337"/>
      <c r="H37" s="341"/>
      <c r="I37" s="379"/>
      <c r="J37" s="341"/>
      <c r="K37" s="338"/>
      <c r="L37" s="345"/>
      <c r="M37" s="342"/>
      <c r="N37" s="336"/>
      <c r="O37" s="337"/>
      <c r="P37" s="345"/>
      <c r="Q37" s="345"/>
      <c r="R37" s="336"/>
      <c r="S37" s="56"/>
    </row>
    <row r="38" spans="1:35" s="7" customFormat="1" ht="12" customHeight="1" x14ac:dyDescent="0.2">
      <c r="A38" s="337"/>
      <c r="B38" s="336"/>
      <c r="C38" s="336"/>
      <c r="D38" s="336"/>
      <c r="E38" s="336"/>
      <c r="F38" s="337"/>
      <c r="G38" s="337"/>
      <c r="H38" s="341"/>
      <c r="I38" s="379"/>
      <c r="J38" s="341"/>
      <c r="K38" s="338"/>
      <c r="L38" s="345"/>
      <c r="M38" s="342"/>
      <c r="N38" s="336"/>
      <c r="O38" s="337"/>
      <c r="P38" s="345"/>
      <c r="Q38" s="345"/>
      <c r="R38" s="336"/>
      <c r="S38" s="56"/>
    </row>
    <row r="39" spans="1:35" s="7" customFormat="1" ht="12" customHeight="1" x14ac:dyDescent="0.2">
      <c r="A39" s="337"/>
      <c r="B39" s="336"/>
      <c r="C39" s="336"/>
      <c r="D39" s="336"/>
      <c r="E39" s="336"/>
      <c r="F39" s="337"/>
      <c r="G39" s="337"/>
      <c r="H39" s="341"/>
      <c r="I39" s="337"/>
      <c r="J39" s="341"/>
      <c r="K39" s="338"/>
      <c r="L39" s="345"/>
      <c r="M39" s="342"/>
      <c r="N39" s="336"/>
      <c r="O39" s="337"/>
      <c r="P39" s="345"/>
      <c r="Q39" s="345"/>
      <c r="R39" s="336"/>
      <c r="S39" s="56"/>
    </row>
    <row r="40" spans="1:35" s="7" customFormat="1" ht="12" customHeight="1" x14ac:dyDescent="0.2">
      <c r="A40" s="337"/>
      <c r="B40" s="336"/>
      <c r="C40" s="336"/>
      <c r="D40" s="336"/>
      <c r="E40" s="336"/>
      <c r="F40" s="337"/>
      <c r="G40" s="337"/>
      <c r="H40" s="341"/>
      <c r="I40" s="337"/>
      <c r="J40" s="341"/>
      <c r="K40" s="338"/>
      <c r="L40" s="345"/>
      <c r="M40" s="342"/>
      <c r="N40" s="336"/>
      <c r="O40" s="337"/>
      <c r="P40" s="345"/>
      <c r="Q40" s="345"/>
      <c r="R40" s="336"/>
      <c r="S40" s="56"/>
    </row>
    <row r="41" spans="1:35" s="7" customFormat="1" ht="12" customHeight="1" x14ac:dyDescent="0.2">
      <c r="A41" s="337"/>
      <c r="B41" s="336"/>
      <c r="C41" s="336"/>
      <c r="D41" s="336"/>
      <c r="E41" s="336"/>
      <c r="F41" s="337"/>
      <c r="G41" s="337"/>
      <c r="H41" s="341"/>
      <c r="I41" s="337"/>
      <c r="J41" s="341"/>
      <c r="K41" s="338"/>
      <c r="L41" s="345"/>
      <c r="M41" s="342"/>
      <c r="N41" s="336"/>
      <c r="O41" s="337"/>
      <c r="P41" s="345"/>
      <c r="Q41" s="345"/>
      <c r="R41" s="336"/>
      <c r="S41" s="56"/>
    </row>
    <row r="42" spans="1:35" s="7" customFormat="1" ht="12" customHeight="1" x14ac:dyDescent="0.2">
      <c r="A42" s="337"/>
      <c r="B42" s="336"/>
      <c r="C42" s="336"/>
      <c r="D42" s="336"/>
      <c r="E42" s="336"/>
      <c r="F42" s="337"/>
      <c r="G42" s="337"/>
      <c r="H42" s="341"/>
      <c r="I42" s="337"/>
      <c r="J42" s="341"/>
      <c r="K42" s="338"/>
      <c r="L42" s="345"/>
      <c r="M42" s="342"/>
      <c r="N42" s="336"/>
      <c r="O42" s="337"/>
      <c r="P42" s="345"/>
      <c r="Q42" s="345"/>
      <c r="R42" s="336"/>
      <c r="S42" s="56"/>
    </row>
    <row r="43" spans="1:35" s="7" customFormat="1" ht="12" customHeight="1" x14ac:dyDescent="0.2">
      <c r="A43" s="337"/>
      <c r="B43" s="336"/>
      <c r="C43" s="336"/>
      <c r="D43" s="336"/>
      <c r="E43" s="336"/>
      <c r="F43" s="337"/>
      <c r="G43" s="337"/>
      <c r="H43" s="341"/>
      <c r="I43" s="337"/>
      <c r="J43" s="341"/>
      <c r="K43" s="338"/>
      <c r="L43" s="345"/>
      <c r="M43" s="342"/>
      <c r="N43" s="336"/>
      <c r="O43" s="337"/>
      <c r="P43" s="345"/>
      <c r="Q43" s="345"/>
      <c r="R43" s="336"/>
      <c r="S43" s="56"/>
    </row>
    <row r="44" spans="1:35" s="7" customFormat="1" ht="12" customHeight="1" x14ac:dyDescent="0.2">
      <c r="A44" s="337"/>
      <c r="B44" s="336"/>
      <c r="C44" s="336"/>
      <c r="D44" s="336"/>
      <c r="E44" s="336"/>
      <c r="F44" s="337"/>
      <c r="G44" s="337"/>
      <c r="H44" s="341"/>
      <c r="I44" s="337"/>
      <c r="J44" s="341"/>
      <c r="K44" s="338"/>
      <c r="L44" s="345"/>
      <c r="M44" s="342"/>
      <c r="N44" s="336"/>
      <c r="O44" s="337"/>
      <c r="P44" s="345"/>
      <c r="Q44" s="345"/>
      <c r="R44" s="336"/>
      <c r="S44" s="56"/>
    </row>
    <row r="45" spans="1:35" s="7" customFormat="1" ht="12" customHeight="1" x14ac:dyDescent="0.2">
      <c r="A45" s="337"/>
      <c r="B45" s="336"/>
      <c r="C45" s="336"/>
      <c r="D45" s="336"/>
      <c r="E45" s="336"/>
      <c r="F45" s="337"/>
      <c r="G45" s="337"/>
      <c r="H45" s="341"/>
      <c r="I45" s="337"/>
      <c r="J45" s="341"/>
      <c r="K45" s="338"/>
      <c r="L45" s="345"/>
      <c r="M45" s="342"/>
      <c r="N45" s="336"/>
      <c r="O45" s="337"/>
      <c r="P45" s="345"/>
      <c r="Q45" s="345"/>
      <c r="R45" s="336"/>
      <c r="S45" s="56"/>
    </row>
    <row r="46" spans="1:35" s="7" customFormat="1" ht="12" customHeight="1" x14ac:dyDescent="0.2">
      <c r="A46" s="337"/>
      <c r="B46" s="336"/>
      <c r="C46" s="336"/>
      <c r="D46" s="336"/>
      <c r="E46" s="336"/>
      <c r="F46" s="337"/>
      <c r="G46" s="337"/>
      <c r="H46" s="341"/>
      <c r="I46" s="337"/>
      <c r="J46" s="341"/>
      <c r="K46" s="338"/>
      <c r="L46" s="345"/>
      <c r="M46" s="342"/>
      <c r="N46" s="336"/>
      <c r="O46" s="337"/>
      <c r="P46" s="345"/>
      <c r="Q46" s="345"/>
      <c r="R46" s="336"/>
      <c r="S46" s="56"/>
    </row>
    <row r="47" spans="1:35" s="7" customFormat="1" ht="12" customHeight="1" x14ac:dyDescent="0.2">
      <c r="A47" s="337"/>
      <c r="B47" s="336"/>
      <c r="C47" s="336"/>
      <c r="D47" s="336"/>
      <c r="E47" s="336"/>
      <c r="F47" s="337"/>
      <c r="G47" s="337"/>
      <c r="H47" s="341"/>
      <c r="I47" s="337"/>
      <c r="J47" s="341"/>
      <c r="K47" s="338"/>
      <c r="L47" s="345"/>
      <c r="M47" s="342"/>
      <c r="N47" s="336"/>
      <c r="O47" s="337"/>
      <c r="P47" s="345"/>
      <c r="Q47" s="345"/>
      <c r="R47" s="336"/>
      <c r="S47" s="56"/>
    </row>
    <row r="48" spans="1:35" s="7" customFormat="1" ht="12" customHeight="1" x14ac:dyDescent="0.2">
      <c r="A48" s="337"/>
      <c r="B48" s="336"/>
      <c r="C48" s="336"/>
      <c r="D48" s="336"/>
      <c r="E48" s="336"/>
      <c r="F48" s="337"/>
      <c r="G48" s="337"/>
      <c r="H48" s="341"/>
      <c r="I48" s="337"/>
      <c r="J48" s="341"/>
      <c r="K48" s="338"/>
      <c r="L48" s="345"/>
      <c r="M48" s="342"/>
      <c r="N48" s="336"/>
      <c r="O48" s="337"/>
      <c r="P48" s="345"/>
      <c r="Q48" s="345"/>
      <c r="R48" s="336"/>
      <c r="S48" s="56"/>
    </row>
    <row r="49" spans="1:19" s="7" customFormat="1" ht="12" customHeight="1" x14ac:dyDescent="0.2">
      <c r="A49" s="337"/>
      <c r="B49" s="336"/>
      <c r="C49" s="336"/>
      <c r="D49" s="336"/>
      <c r="E49" s="336"/>
      <c r="F49" s="337"/>
      <c r="G49" s="337"/>
      <c r="H49" s="341"/>
      <c r="I49" s="337"/>
      <c r="J49" s="341"/>
      <c r="K49" s="338"/>
      <c r="L49" s="345"/>
      <c r="M49" s="342"/>
      <c r="N49" s="336"/>
      <c r="O49" s="337"/>
      <c r="P49" s="345"/>
      <c r="Q49" s="345"/>
      <c r="R49" s="336"/>
      <c r="S49" s="56"/>
    </row>
    <row r="50" spans="1:19" s="7" customFormat="1" ht="12" customHeight="1" x14ac:dyDescent="0.2">
      <c r="A50" s="337"/>
      <c r="B50" s="336"/>
      <c r="C50" s="336"/>
      <c r="D50" s="336"/>
      <c r="E50" s="336"/>
      <c r="F50" s="337"/>
      <c r="G50" s="337"/>
      <c r="H50" s="341"/>
      <c r="I50" s="337"/>
      <c r="J50" s="341"/>
      <c r="K50" s="338"/>
      <c r="L50" s="345"/>
      <c r="M50" s="342"/>
      <c r="N50" s="336"/>
      <c r="O50" s="337"/>
      <c r="P50" s="345"/>
      <c r="Q50" s="345"/>
      <c r="R50" s="336"/>
      <c r="S50" s="56"/>
    </row>
    <row r="51" spans="1:19" s="7" customFormat="1" ht="12" customHeight="1" x14ac:dyDescent="0.2">
      <c r="A51" s="337"/>
      <c r="B51" s="336"/>
      <c r="C51" s="336"/>
      <c r="D51" s="336"/>
      <c r="E51" s="336"/>
      <c r="F51" s="337"/>
      <c r="G51" s="337"/>
      <c r="H51" s="341"/>
      <c r="I51" s="337"/>
      <c r="J51" s="341"/>
      <c r="K51" s="338"/>
      <c r="L51" s="345"/>
      <c r="M51" s="342"/>
      <c r="N51" s="336"/>
      <c r="O51" s="337"/>
      <c r="P51" s="345"/>
      <c r="Q51" s="345"/>
      <c r="R51" s="336"/>
      <c r="S51" s="56"/>
    </row>
    <row r="52" spans="1:19" s="7" customFormat="1" ht="12" customHeight="1" x14ac:dyDescent="0.2">
      <c r="A52" s="337"/>
      <c r="B52" s="336"/>
      <c r="C52" s="336"/>
      <c r="D52" s="336"/>
      <c r="E52" s="336"/>
      <c r="F52" s="337"/>
      <c r="G52" s="337"/>
      <c r="H52" s="341"/>
      <c r="I52" s="337"/>
      <c r="J52" s="341"/>
      <c r="K52" s="338"/>
      <c r="L52" s="345"/>
      <c r="M52" s="342"/>
      <c r="N52" s="336"/>
      <c r="O52" s="337"/>
      <c r="P52" s="345"/>
      <c r="Q52" s="345"/>
      <c r="R52" s="336"/>
      <c r="S52" s="56"/>
    </row>
    <row r="53" spans="1:19" s="7" customFormat="1" ht="12" customHeight="1" x14ac:dyDescent="0.2">
      <c r="A53" s="337"/>
      <c r="B53" s="336"/>
      <c r="C53" s="336"/>
      <c r="D53" s="336"/>
      <c r="E53" s="336"/>
      <c r="F53" s="337"/>
      <c r="G53" s="337"/>
      <c r="H53" s="341"/>
      <c r="I53" s="337"/>
      <c r="J53" s="341"/>
      <c r="K53" s="338"/>
      <c r="L53" s="345"/>
      <c r="M53" s="342"/>
      <c r="N53" s="336"/>
      <c r="O53" s="337"/>
      <c r="P53" s="345"/>
      <c r="Q53" s="345"/>
      <c r="R53" s="336"/>
      <c r="S53" s="56"/>
    </row>
    <row r="54" spans="1:19" s="7" customFormat="1" ht="12" customHeight="1" x14ac:dyDescent="0.2">
      <c r="A54" s="337"/>
      <c r="B54" s="336"/>
      <c r="C54" s="336"/>
      <c r="D54" s="336"/>
      <c r="E54" s="336"/>
      <c r="F54" s="337"/>
      <c r="G54" s="337"/>
      <c r="H54" s="341"/>
      <c r="I54" s="337"/>
      <c r="J54" s="341"/>
      <c r="K54" s="338"/>
      <c r="L54" s="345"/>
      <c r="M54" s="342"/>
      <c r="N54" s="336"/>
      <c r="O54" s="337"/>
      <c r="P54" s="345"/>
      <c r="Q54" s="345"/>
      <c r="R54" s="336"/>
      <c r="S54" s="56"/>
    </row>
    <row r="55" spans="1:19" s="7" customFormat="1" ht="12" customHeight="1" x14ac:dyDescent="0.2">
      <c r="A55" s="337"/>
      <c r="B55" s="336"/>
      <c r="C55" s="336"/>
      <c r="D55" s="336"/>
      <c r="E55" s="336"/>
      <c r="F55" s="337"/>
      <c r="G55" s="337"/>
      <c r="H55" s="341"/>
      <c r="I55" s="337"/>
      <c r="J55" s="341"/>
      <c r="K55" s="338"/>
      <c r="L55" s="345"/>
      <c r="M55" s="342"/>
      <c r="N55" s="336"/>
      <c r="O55" s="337"/>
      <c r="P55" s="345"/>
      <c r="Q55" s="345"/>
      <c r="R55" s="336"/>
      <c r="S55" s="56"/>
    </row>
    <row r="56" spans="1:19" s="7" customFormat="1" ht="12" customHeight="1" x14ac:dyDescent="0.2">
      <c r="A56" s="337"/>
      <c r="B56" s="336"/>
      <c r="C56" s="336"/>
      <c r="D56" s="336"/>
      <c r="E56" s="336"/>
      <c r="F56" s="337"/>
      <c r="G56" s="337"/>
      <c r="H56" s="341"/>
      <c r="I56" s="337"/>
      <c r="J56" s="341"/>
      <c r="K56" s="338"/>
      <c r="L56" s="345"/>
      <c r="M56" s="342"/>
      <c r="N56" s="336"/>
      <c r="O56" s="337"/>
      <c r="P56" s="345"/>
      <c r="Q56" s="345"/>
      <c r="R56" s="336"/>
      <c r="S56" s="56"/>
    </row>
    <row r="57" spans="1:19" s="7" customFormat="1" ht="12" customHeight="1" x14ac:dyDescent="0.2">
      <c r="A57" s="337"/>
      <c r="B57" s="336"/>
      <c r="C57" s="336"/>
      <c r="D57" s="336"/>
      <c r="E57" s="336"/>
      <c r="F57" s="337"/>
      <c r="G57" s="337"/>
      <c r="H57" s="341"/>
      <c r="I57" s="337"/>
      <c r="J57" s="341"/>
      <c r="K57" s="338"/>
      <c r="L57" s="345"/>
      <c r="M57" s="342"/>
      <c r="N57" s="336"/>
      <c r="O57" s="337"/>
      <c r="P57" s="345"/>
      <c r="Q57" s="345"/>
      <c r="R57" s="336"/>
      <c r="S57" s="56"/>
    </row>
    <row r="58" spans="1:19" s="7" customFormat="1" ht="12" customHeight="1" x14ac:dyDescent="0.2">
      <c r="A58" s="337"/>
      <c r="B58" s="336"/>
      <c r="C58" s="336"/>
      <c r="D58" s="336"/>
      <c r="E58" s="336"/>
      <c r="F58" s="337"/>
      <c r="G58" s="337"/>
      <c r="H58" s="341"/>
      <c r="I58" s="337"/>
      <c r="J58" s="341"/>
      <c r="K58" s="338"/>
      <c r="L58" s="345"/>
      <c r="M58" s="342"/>
      <c r="N58" s="336"/>
      <c r="O58" s="337"/>
      <c r="P58" s="345"/>
      <c r="Q58" s="345"/>
      <c r="R58" s="336"/>
      <c r="S58" s="56"/>
    </row>
    <row r="59" spans="1:19" s="7" customFormat="1" ht="12" customHeight="1" x14ac:dyDescent="0.2">
      <c r="A59" s="337"/>
      <c r="B59" s="336"/>
      <c r="C59" s="336"/>
      <c r="D59" s="336"/>
      <c r="E59" s="336"/>
      <c r="F59" s="337"/>
      <c r="G59" s="337"/>
      <c r="H59" s="341"/>
      <c r="I59" s="337"/>
      <c r="J59" s="341"/>
      <c r="K59" s="338"/>
      <c r="L59" s="345"/>
      <c r="M59" s="342"/>
      <c r="N59" s="336"/>
      <c r="O59" s="337"/>
      <c r="P59" s="345"/>
      <c r="Q59" s="345"/>
      <c r="R59" s="336"/>
      <c r="S59" s="56"/>
    </row>
    <row r="60" spans="1:19" s="7" customFormat="1" ht="12" customHeight="1" x14ac:dyDescent="0.2">
      <c r="A60" s="337"/>
      <c r="B60" s="336"/>
      <c r="C60" s="336"/>
      <c r="D60" s="336"/>
      <c r="E60" s="336"/>
      <c r="F60" s="337"/>
      <c r="G60" s="337"/>
      <c r="H60" s="341"/>
      <c r="I60" s="337"/>
      <c r="J60" s="341"/>
      <c r="K60" s="338"/>
      <c r="L60" s="345"/>
      <c r="M60" s="342"/>
      <c r="N60" s="336"/>
      <c r="O60" s="337"/>
      <c r="P60" s="345"/>
      <c r="Q60" s="345"/>
      <c r="R60" s="336"/>
      <c r="S60" s="56"/>
    </row>
    <row r="61" spans="1:19" s="7" customFormat="1" ht="12" customHeight="1" x14ac:dyDescent="0.2">
      <c r="A61" s="337"/>
      <c r="B61" s="336"/>
      <c r="C61" s="336"/>
      <c r="D61" s="336"/>
      <c r="E61" s="336"/>
      <c r="F61" s="337"/>
      <c r="G61" s="337"/>
      <c r="H61" s="341"/>
      <c r="I61" s="337"/>
      <c r="J61" s="341"/>
      <c r="K61" s="338"/>
      <c r="L61" s="345"/>
      <c r="M61" s="342"/>
      <c r="N61" s="336"/>
      <c r="O61" s="337"/>
      <c r="P61" s="345"/>
      <c r="Q61" s="345"/>
      <c r="R61" s="336"/>
      <c r="S61" s="56"/>
    </row>
    <row r="62" spans="1:19" s="7" customFormat="1" ht="12" customHeight="1" x14ac:dyDescent="0.2">
      <c r="A62" s="337"/>
      <c r="B62" s="336"/>
      <c r="C62" s="336"/>
      <c r="D62" s="336"/>
      <c r="E62" s="336"/>
      <c r="F62" s="337"/>
      <c r="G62" s="337"/>
      <c r="H62" s="341"/>
      <c r="I62" s="337"/>
      <c r="J62" s="341"/>
      <c r="K62" s="338"/>
      <c r="L62" s="345"/>
      <c r="M62" s="342"/>
      <c r="N62" s="336"/>
      <c r="O62" s="337"/>
      <c r="P62" s="345"/>
      <c r="Q62" s="345"/>
      <c r="R62" s="336"/>
      <c r="S62" s="56"/>
    </row>
    <row r="63" spans="1:19" s="7" customFormat="1" ht="12" customHeight="1" x14ac:dyDescent="0.2">
      <c r="A63" s="337"/>
      <c r="B63" s="336"/>
      <c r="C63" s="336"/>
      <c r="D63" s="336"/>
      <c r="E63" s="336"/>
      <c r="F63" s="337"/>
      <c r="G63" s="337"/>
      <c r="H63" s="341"/>
      <c r="I63" s="337"/>
      <c r="J63" s="341"/>
      <c r="K63" s="338"/>
      <c r="L63" s="345"/>
      <c r="M63" s="342"/>
      <c r="N63" s="336"/>
      <c r="O63" s="337"/>
      <c r="P63" s="345"/>
      <c r="Q63" s="345"/>
      <c r="R63" s="336"/>
      <c r="S63" s="56"/>
    </row>
    <row r="64" spans="1:19" s="7" customFormat="1" ht="12" customHeight="1" x14ac:dyDescent="0.2">
      <c r="A64" s="337"/>
      <c r="B64" s="336"/>
      <c r="C64" s="336"/>
      <c r="D64" s="336"/>
      <c r="E64" s="336"/>
      <c r="F64" s="337"/>
      <c r="G64" s="337"/>
      <c r="H64" s="341"/>
      <c r="I64" s="337"/>
      <c r="J64" s="341"/>
      <c r="K64" s="338"/>
      <c r="L64" s="345"/>
      <c r="M64" s="342"/>
      <c r="N64" s="336"/>
      <c r="O64" s="337"/>
      <c r="P64" s="345"/>
      <c r="Q64" s="345"/>
      <c r="R64" s="336"/>
      <c r="S64" s="56"/>
    </row>
    <row r="65" spans="1:152" s="7" customFormat="1" ht="12" customHeight="1" x14ac:dyDescent="0.2">
      <c r="A65" s="337"/>
      <c r="B65" s="336"/>
      <c r="C65" s="336"/>
      <c r="D65" s="336"/>
      <c r="E65" s="336"/>
      <c r="F65" s="337"/>
      <c r="G65" s="337"/>
      <c r="H65" s="341"/>
      <c r="I65" s="337"/>
      <c r="J65" s="341"/>
      <c r="K65" s="338"/>
      <c r="L65" s="345"/>
      <c r="M65" s="342"/>
      <c r="N65" s="336"/>
      <c r="O65" s="337"/>
      <c r="P65" s="345"/>
      <c r="Q65" s="345"/>
      <c r="R65" s="336"/>
      <c r="S65" s="56"/>
    </row>
    <row r="66" spans="1:152" s="7" customFormat="1" ht="12" customHeight="1" x14ac:dyDescent="0.2">
      <c r="A66" s="337"/>
      <c r="B66" s="336"/>
      <c r="C66" s="336"/>
      <c r="D66" s="336"/>
      <c r="E66" s="336"/>
      <c r="F66" s="337"/>
      <c r="G66" s="337"/>
      <c r="H66" s="341"/>
      <c r="I66" s="337"/>
      <c r="J66" s="341"/>
      <c r="K66" s="338"/>
      <c r="L66" s="345"/>
      <c r="M66" s="342"/>
      <c r="N66" s="336"/>
      <c r="O66" s="337"/>
      <c r="P66" s="345"/>
      <c r="Q66" s="345"/>
      <c r="R66" s="336"/>
      <c r="S66" s="56"/>
    </row>
    <row r="67" spans="1:152" s="7" customFormat="1" ht="12" customHeight="1" x14ac:dyDescent="0.2">
      <c r="A67" s="337"/>
      <c r="B67" s="336"/>
      <c r="C67" s="336"/>
      <c r="D67" s="336"/>
      <c r="E67" s="336"/>
      <c r="F67" s="337"/>
      <c r="G67" s="337"/>
      <c r="H67" s="341"/>
      <c r="I67" s="337"/>
      <c r="J67" s="341"/>
      <c r="K67" s="338"/>
      <c r="L67" s="345"/>
      <c r="M67" s="342"/>
      <c r="N67" s="336"/>
      <c r="O67" s="337"/>
      <c r="P67" s="345"/>
      <c r="Q67" s="345"/>
      <c r="R67" s="336"/>
      <c r="S67" s="56"/>
    </row>
    <row r="68" spans="1:152" s="7" customFormat="1" ht="12" customHeight="1" x14ac:dyDescent="0.2">
      <c r="A68" s="337"/>
      <c r="B68" s="336"/>
      <c r="C68" s="336"/>
      <c r="D68" s="336"/>
      <c r="E68" s="336"/>
      <c r="F68" s="337"/>
      <c r="G68" s="337"/>
      <c r="H68" s="341"/>
      <c r="I68" s="337"/>
      <c r="J68" s="341"/>
      <c r="K68" s="338"/>
      <c r="L68" s="345"/>
      <c r="M68" s="342"/>
      <c r="N68" s="336"/>
      <c r="O68" s="337"/>
      <c r="P68" s="345"/>
      <c r="Q68" s="345"/>
      <c r="R68" s="336"/>
      <c r="S68" s="56"/>
    </row>
    <row r="69" spans="1:152" s="7" customFormat="1" ht="12" customHeight="1" x14ac:dyDescent="0.2">
      <c r="A69" s="337"/>
      <c r="B69" s="336"/>
      <c r="C69" s="336"/>
      <c r="D69" s="336"/>
      <c r="E69" s="336"/>
      <c r="F69" s="337"/>
      <c r="G69" s="337"/>
      <c r="H69" s="341"/>
      <c r="I69" s="337"/>
      <c r="J69" s="341"/>
      <c r="K69" s="338"/>
      <c r="L69" s="345"/>
      <c r="M69" s="342"/>
      <c r="N69" s="336"/>
      <c r="O69" s="337"/>
      <c r="P69" s="345"/>
      <c r="Q69" s="345"/>
      <c r="R69" s="336"/>
      <c r="S69" s="56"/>
    </row>
    <row r="70" spans="1:152" s="7" customFormat="1" ht="12" customHeight="1" x14ac:dyDescent="0.2">
      <c r="A70" s="337"/>
      <c r="B70" s="336"/>
      <c r="C70" s="336"/>
      <c r="D70" s="336"/>
      <c r="E70" s="336"/>
      <c r="F70" s="337"/>
      <c r="G70" s="337"/>
      <c r="H70" s="341"/>
      <c r="I70" s="337"/>
      <c r="J70" s="341"/>
      <c r="K70" s="338"/>
      <c r="L70" s="345"/>
      <c r="M70" s="342"/>
      <c r="N70" s="336"/>
      <c r="O70" s="337"/>
      <c r="P70" s="345"/>
      <c r="Q70" s="345"/>
      <c r="R70" s="336"/>
      <c r="S70" s="56"/>
    </row>
    <row r="71" spans="1:152" s="7" customFormat="1" ht="12" customHeight="1" x14ac:dyDescent="0.2">
      <c r="A71" s="337"/>
      <c r="B71" s="336"/>
      <c r="C71" s="336"/>
      <c r="D71" s="336"/>
      <c r="E71" s="336"/>
      <c r="F71" s="337"/>
      <c r="G71" s="337"/>
      <c r="H71" s="341"/>
      <c r="I71" s="337"/>
      <c r="J71" s="341"/>
      <c r="K71" s="338"/>
      <c r="L71" s="345"/>
      <c r="M71" s="342"/>
      <c r="N71" s="336"/>
      <c r="O71" s="337"/>
      <c r="P71" s="345"/>
      <c r="Q71" s="345"/>
      <c r="R71" s="336"/>
      <c r="S71" s="56"/>
    </row>
    <row r="72" spans="1:152" s="7" customFormat="1" ht="12" customHeight="1" x14ac:dyDescent="0.2">
      <c r="A72" s="337"/>
      <c r="B72" s="336"/>
      <c r="C72" s="336"/>
      <c r="D72" s="336"/>
      <c r="E72" s="336"/>
      <c r="F72" s="337"/>
      <c r="G72" s="337"/>
      <c r="H72" s="341"/>
      <c r="I72" s="337"/>
      <c r="J72" s="341"/>
      <c r="K72" s="338"/>
      <c r="L72" s="345"/>
      <c r="M72" s="342"/>
      <c r="N72" s="336"/>
      <c r="O72" s="337"/>
      <c r="P72" s="345"/>
      <c r="Q72" s="345"/>
      <c r="R72" s="336"/>
      <c r="S72" s="56"/>
    </row>
    <row r="73" spans="1:152" s="7" customFormat="1" ht="12" customHeight="1" x14ac:dyDescent="0.2">
      <c r="A73" s="337"/>
      <c r="B73" s="336"/>
      <c r="C73" s="336"/>
      <c r="D73" s="336"/>
      <c r="E73" s="336"/>
      <c r="F73" s="337"/>
      <c r="G73" s="337"/>
      <c r="H73" s="341"/>
      <c r="I73" s="337"/>
      <c r="J73" s="341"/>
      <c r="K73" s="338"/>
      <c r="L73" s="345"/>
      <c r="M73" s="342"/>
      <c r="N73" s="336"/>
      <c r="O73" s="337"/>
      <c r="P73" s="345"/>
      <c r="Q73" s="345"/>
      <c r="R73" s="336"/>
      <c r="S73" s="56"/>
    </row>
    <row r="74" spans="1:152" x14ac:dyDescent="0.2">
      <c r="A74" s="337"/>
      <c r="B74" s="336"/>
      <c r="C74" s="336"/>
      <c r="D74" s="336"/>
      <c r="E74" s="336"/>
      <c r="F74" s="337"/>
      <c r="G74" s="337"/>
      <c r="H74" s="341"/>
      <c r="I74" s="337"/>
      <c r="J74" s="341"/>
      <c r="K74" s="338"/>
      <c r="L74" s="345"/>
      <c r="M74" s="342"/>
      <c r="N74" s="336"/>
      <c r="O74" s="337"/>
      <c r="P74" s="345"/>
      <c r="Q74" s="345"/>
      <c r="R74" s="336"/>
      <c r="S74" s="57"/>
      <c r="T74" s="122"/>
    </row>
    <row r="75" spans="1:152" x14ac:dyDescent="0.2">
      <c r="A75" s="337"/>
      <c r="B75" s="336"/>
      <c r="C75" s="336"/>
      <c r="D75" s="336"/>
      <c r="E75" s="336"/>
      <c r="F75" s="337"/>
      <c r="G75" s="337"/>
      <c r="H75" s="341"/>
      <c r="I75" s="337"/>
      <c r="J75" s="341"/>
      <c r="K75" s="338"/>
      <c r="L75" s="345"/>
      <c r="M75" s="342"/>
      <c r="N75" s="336"/>
      <c r="O75" s="337"/>
      <c r="P75" s="345"/>
      <c r="Q75" s="345"/>
      <c r="R75" s="336"/>
      <c r="S75" s="57"/>
      <c r="T75" s="122"/>
    </row>
    <row r="76" spans="1:152" x14ac:dyDescent="0.2">
      <c r="A76" s="296"/>
      <c r="B76" s="297"/>
      <c r="C76" s="297"/>
      <c r="D76" s="297"/>
      <c r="E76" s="297"/>
      <c r="F76" s="298"/>
      <c r="G76" s="296"/>
      <c r="H76" s="301"/>
      <c r="I76" s="296"/>
      <c r="J76" s="301"/>
      <c r="K76" s="298"/>
      <c r="L76" s="177"/>
      <c r="M76" s="176"/>
      <c r="N76" s="297"/>
      <c r="O76" s="296"/>
      <c r="P76" s="177"/>
      <c r="Q76" s="177"/>
      <c r="R76" s="297"/>
      <c r="S76" s="57"/>
      <c r="T76" s="122"/>
    </row>
    <row r="77" spans="1:152" x14ac:dyDescent="0.2">
      <c r="A77" s="296"/>
      <c r="B77" s="297"/>
      <c r="C77" s="297"/>
      <c r="D77" s="297"/>
      <c r="E77" s="297"/>
      <c r="F77" s="298"/>
      <c r="G77" s="296"/>
      <c r="H77" s="301"/>
      <c r="I77" s="296"/>
      <c r="J77" s="301"/>
      <c r="K77" s="298"/>
      <c r="L77" s="177"/>
      <c r="M77" s="176"/>
      <c r="N77" s="297"/>
      <c r="O77" s="296"/>
      <c r="P77" s="177"/>
      <c r="Q77" s="177"/>
      <c r="R77" s="297"/>
      <c r="S77" s="57"/>
      <c r="T77" s="122"/>
      <c r="EV77" s="108"/>
    </row>
    <row r="78" spans="1:152" x14ac:dyDescent="0.2">
      <c r="A78" s="296"/>
      <c r="B78" s="297"/>
      <c r="C78" s="297"/>
      <c r="D78" s="297"/>
      <c r="E78" s="297"/>
      <c r="F78" s="298"/>
      <c r="G78" s="296"/>
      <c r="H78" s="301"/>
      <c r="I78" s="296"/>
      <c r="J78" s="301"/>
      <c r="K78" s="298"/>
      <c r="L78" s="177"/>
      <c r="M78" s="176"/>
      <c r="N78" s="297"/>
      <c r="O78" s="296"/>
      <c r="P78" s="177"/>
      <c r="Q78" s="177"/>
      <c r="R78" s="297"/>
      <c r="S78" s="57"/>
      <c r="T78" s="122"/>
      <c r="EV78" s="108"/>
    </row>
    <row r="79" spans="1:152" x14ac:dyDescent="0.2">
      <c r="A79" s="296"/>
      <c r="B79" s="297"/>
      <c r="C79" s="297"/>
      <c r="D79" s="297"/>
      <c r="E79" s="297"/>
      <c r="F79" s="298"/>
      <c r="G79" s="296"/>
      <c r="H79" s="301"/>
      <c r="I79" s="296"/>
      <c r="J79" s="301"/>
      <c r="K79" s="298"/>
      <c r="L79" s="177"/>
      <c r="M79" s="176"/>
      <c r="N79" s="297"/>
      <c r="O79" s="296"/>
      <c r="P79" s="177"/>
      <c r="Q79" s="177"/>
      <c r="R79" s="297"/>
      <c r="S79" s="52"/>
    </row>
    <row r="80" spans="1:152" x14ac:dyDescent="0.2">
      <c r="A80" s="296"/>
      <c r="B80" s="297"/>
      <c r="C80" s="297"/>
      <c r="D80" s="297"/>
      <c r="E80" s="297"/>
      <c r="F80" s="298"/>
      <c r="G80" s="296"/>
      <c r="H80" s="301"/>
      <c r="I80" s="296"/>
      <c r="J80" s="301"/>
      <c r="K80" s="298"/>
      <c r="L80" s="177"/>
      <c r="M80" s="176"/>
      <c r="N80" s="297"/>
      <c r="O80" s="296"/>
      <c r="P80" s="177"/>
      <c r="Q80" s="177"/>
      <c r="R80" s="297"/>
      <c r="S80" s="57"/>
      <c r="T80" s="122"/>
    </row>
    <row r="81" spans="1:20" x14ac:dyDescent="0.2">
      <c r="A81" s="296"/>
      <c r="B81" s="297"/>
      <c r="C81" s="297"/>
      <c r="D81" s="297"/>
      <c r="E81" s="297"/>
      <c r="F81" s="298"/>
      <c r="G81" s="296"/>
      <c r="H81" s="301"/>
      <c r="I81" s="296"/>
      <c r="J81" s="301"/>
      <c r="K81" s="298"/>
      <c r="L81" s="177"/>
      <c r="M81" s="176"/>
      <c r="N81" s="297"/>
      <c r="O81" s="296"/>
      <c r="P81" s="177"/>
      <c r="Q81" s="177"/>
      <c r="R81" s="297"/>
      <c r="S81" s="57"/>
      <c r="T81" s="122"/>
    </row>
    <row r="82" spans="1:20" x14ac:dyDescent="0.2">
      <c r="A82" s="296"/>
      <c r="B82" s="297"/>
      <c r="C82" s="297"/>
      <c r="D82" s="297"/>
      <c r="E82" s="297"/>
      <c r="F82" s="298"/>
      <c r="G82" s="296"/>
      <c r="H82" s="301"/>
      <c r="I82" s="296"/>
      <c r="J82" s="301"/>
      <c r="K82" s="298"/>
      <c r="L82" s="177"/>
      <c r="M82" s="176"/>
      <c r="N82" s="297"/>
      <c r="O82" s="296"/>
      <c r="P82" s="177"/>
      <c r="Q82" s="177"/>
      <c r="R82" s="297"/>
      <c r="S82" s="57"/>
      <c r="T82" s="122"/>
    </row>
    <row r="83" spans="1:20" x14ac:dyDescent="0.2">
      <c r="A83" s="296"/>
      <c r="B83" s="297"/>
      <c r="C83" s="297"/>
      <c r="D83" s="297"/>
      <c r="E83" s="297"/>
      <c r="F83" s="298"/>
      <c r="G83" s="296"/>
      <c r="H83" s="301"/>
      <c r="I83" s="296"/>
      <c r="J83" s="301"/>
      <c r="K83" s="298"/>
      <c r="L83" s="177"/>
      <c r="M83" s="176"/>
      <c r="N83" s="297"/>
      <c r="O83" s="296"/>
      <c r="P83" s="177"/>
      <c r="Q83" s="177"/>
      <c r="R83" s="297"/>
      <c r="S83" s="52"/>
    </row>
    <row r="84" spans="1:20" x14ac:dyDescent="0.2">
      <c r="A84" s="296"/>
      <c r="B84" s="297"/>
      <c r="C84" s="297"/>
      <c r="D84" s="297"/>
      <c r="E84" s="297"/>
      <c r="F84" s="298"/>
      <c r="G84" s="296"/>
      <c r="H84" s="301"/>
      <c r="I84" s="296"/>
      <c r="J84" s="301"/>
      <c r="K84" s="298"/>
      <c r="L84" s="177"/>
      <c r="M84" s="176"/>
      <c r="N84" s="297"/>
      <c r="O84" s="296"/>
      <c r="P84" s="177"/>
      <c r="Q84" s="177"/>
      <c r="R84" s="297"/>
      <c r="S84" s="52"/>
    </row>
    <row r="85" spans="1:20" x14ac:dyDescent="0.2">
      <c r="A85" s="296"/>
      <c r="B85" s="297"/>
      <c r="C85" s="297"/>
      <c r="D85" s="297"/>
      <c r="E85" s="297"/>
      <c r="F85" s="298"/>
      <c r="G85" s="296"/>
      <c r="H85" s="301"/>
      <c r="I85" s="296"/>
      <c r="J85" s="301"/>
      <c r="K85" s="298"/>
      <c r="L85" s="177"/>
      <c r="M85" s="176"/>
      <c r="N85" s="297"/>
      <c r="O85" s="296"/>
      <c r="P85" s="177"/>
      <c r="Q85" s="177"/>
      <c r="R85" s="297"/>
      <c r="S85" s="52"/>
    </row>
    <row r="86" spans="1:20" x14ac:dyDescent="0.2">
      <c r="A86" s="296"/>
      <c r="B86" s="297"/>
      <c r="C86" s="297"/>
      <c r="D86" s="297"/>
      <c r="E86" s="297"/>
      <c r="F86" s="298"/>
      <c r="G86" s="296"/>
      <c r="H86" s="301"/>
      <c r="I86" s="296"/>
      <c r="J86" s="301"/>
      <c r="K86" s="298"/>
      <c r="L86" s="177"/>
      <c r="M86" s="176"/>
      <c r="N86" s="297"/>
      <c r="O86" s="296"/>
      <c r="P86" s="177"/>
      <c r="Q86" s="177"/>
      <c r="R86" s="297"/>
      <c r="S86" s="52"/>
    </row>
    <row r="87" spans="1:20" x14ac:dyDescent="0.2">
      <c r="A87" s="296"/>
      <c r="B87" s="297"/>
      <c r="C87" s="297"/>
      <c r="D87" s="297"/>
      <c r="E87" s="297"/>
      <c r="F87" s="298"/>
      <c r="G87" s="296"/>
      <c r="H87" s="301"/>
      <c r="I87" s="296"/>
      <c r="J87" s="301"/>
      <c r="K87" s="298"/>
      <c r="L87" s="177"/>
      <c r="M87" s="176"/>
      <c r="N87" s="297"/>
      <c r="O87" s="296"/>
      <c r="P87" s="177"/>
      <c r="Q87" s="177"/>
      <c r="R87" s="297"/>
      <c r="S87" s="52"/>
    </row>
    <row r="88" spans="1:20" x14ac:dyDescent="0.2">
      <c r="A88" s="296"/>
      <c r="B88" s="297"/>
      <c r="C88" s="297"/>
      <c r="D88" s="297"/>
      <c r="E88" s="297"/>
      <c r="F88" s="298"/>
      <c r="G88" s="296"/>
      <c r="H88" s="301"/>
      <c r="I88" s="296"/>
      <c r="J88" s="301"/>
      <c r="K88" s="298"/>
      <c r="L88" s="177"/>
      <c r="M88" s="176"/>
      <c r="N88" s="297"/>
      <c r="O88" s="296"/>
      <c r="P88" s="177"/>
      <c r="Q88" s="177"/>
      <c r="R88" s="297"/>
      <c r="S88" s="52"/>
    </row>
    <row r="89" spans="1:20" x14ac:dyDescent="0.2">
      <c r="A89" s="296"/>
      <c r="B89" s="297"/>
      <c r="C89" s="297"/>
      <c r="D89" s="297"/>
      <c r="E89" s="297"/>
      <c r="F89" s="298"/>
      <c r="G89" s="296"/>
      <c r="H89" s="301"/>
      <c r="I89" s="296"/>
      <c r="J89" s="301"/>
      <c r="K89" s="298"/>
      <c r="L89" s="177"/>
      <c r="M89" s="176"/>
      <c r="N89" s="297"/>
      <c r="O89" s="296"/>
      <c r="P89" s="177"/>
      <c r="Q89" s="177"/>
      <c r="R89" s="297"/>
      <c r="S89" s="52"/>
    </row>
    <row r="90" spans="1:20" x14ac:dyDescent="0.2">
      <c r="A90" s="296"/>
      <c r="B90" s="297"/>
      <c r="C90" s="297"/>
      <c r="D90" s="297"/>
      <c r="E90" s="297"/>
      <c r="F90" s="298"/>
      <c r="G90" s="296"/>
      <c r="H90" s="301"/>
      <c r="I90" s="296"/>
      <c r="J90" s="301"/>
      <c r="K90" s="298"/>
      <c r="L90" s="177"/>
      <c r="M90" s="176"/>
      <c r="N90" s="297"/>
      <c r="O90" s="296"/>
      <c r="P90" s="177"/>
      <c r="Q90" s="177"/>
      <c r="R90" s="297"/>
      <c r="S90" s="52"/>
    </row>
    <row r="91" spans="1:20" x14ac:dyDescent="0.2">
      <c r="A91" s="296"/>
      <c r="B91" s="297"/>
      <c r="C91" s="297"/>
      <c r="D91" s="297"/>
      <c r="E91" s="297"/>
      <c r="F91" s="298"/>
      <c r="G91" s="296"/>
      <c r="H91" s="301"/>
      <c r="I91" s="296"/>
      <c r="J91" s="301"/>
      <c r="K91" s="298"/>
      <c r="L91" s="177"/>
      <c r="M91" s="176"/>
      <c r="N91" s="297"/>
      <c r="O91" s="296"/>
      <c r="P91" s="177"/>
      <c r="Q91" s="177"/>
      <c r="R91" s="297"/>
      <c r="S91" s="52"/>
    </row>
    <row r="92" spans="1:20" x14ac:dyDescent="0.2">
      <c r="A92" s="296"/>
      <c r="B92" s="297"/>
      <c r="C92" s="297"/>
      <c r="D92" s="297"/>
      <c r="E92" s="297"/>
      <c r="F92" s="298"/>
      <c r="G92" s="296"/>
      <c r="H92" s="301"/>
      <c r="I92" s="296"/>
      <c r="J92" s="301"/>
      <c r="K92" s="298"/>
      <c r="L92" s="177"/>
      <c r="M92" s="176"/>
      <c r="N92" s="297"/>
      <c r="O92" s="296"/>
      <c r="P92" s="177"/>
      <c r="Q92" s="177"/>
      <c r="R92" s="297"/>
      <c r="S92" s="52"/>
    </row>
    <row r="93" spans="1:20" x14ac:dyDescent="0.2">
      <c r="A93" s="296"/>
      <c r="B93" s="297"/>
      <c r="C93" s="297"/>
      <c r="D93" s="297"/>
      <c r="E93" s="297"/>
      <c r="F93" s="298"/>
      <c r="G93" s="296"/>
      <c r="H93" s="301"/>
      <c r="I93" s="296"/>
      <c r="J93" s="301"/>
      <c r="K93" s="298"/>
      <c r="L93" s="177"/>
      <c r="M93" s="176"/>
      <c r="N93" s="297"/>
      <c r="O93" s="296"/>
      <c r="P93" s="177"/>
      <c r="Q93" s="177"/>
      <c r="R93" s="297"/>
      <c r="S93" s="52"/>
    </row>
    <row r="94" spans="1:20" x14ac:dyDescent="0.2">
      <c r="A94" s="296"/>
      <c r="B94" s="297"/>
      <c r="C94" s="297"/>
      <c r="D94" s="297"/>
      <c r="E94" s="297"/>
      <c r="F94" s="298"/>
      <c r="G94" s="296"/>
      <c r="H94" s="301"/>
      <c r="I94" s="296"/>
      <c r="J94" s="301"/>
      <c r="K94" s="298"/>
      <c r="L94" s="177"/>
      <c r="M94" s="176"/>
      <c r="N94" s="297"/>
      <c r="O94" s="296"/>
      <c r="P94" s="177"/>
      <c r="Q94" s="177"/>
      <c r="R94" s="297"/>
      <c r="S94" s="52"/>
    </row>
    <row r="95" spans="1:20" x14ac:dyDescent="0.2">
      <c r="A95" s="296"/>
      <c r="B95" s="297"/>
      <c r="C95" s="297"/>
      <c r="D95" s="297"/>
      <c r="E95" s="297"/>
      <c r="F95" s="298"/>
      <c r="G95" s="296"/>
      <c r="H95" s="301"/>
      <c r="I95" s="296"/>
      <c r="J95" s="301"/>
      <c r="K95" s="298"/>
      <c r="L95" s="177"/>
      <c r="M95" s="176"/>
      <c r="N95" s="297"/>
      <c r="O95" s="296"/>
      <c r="P95" s="177"/>
      <c r="Q95" s="177"/>
      <c r="R95" s="297"/>
      <c r="S95" s="52"/>
    </row>
    <row r="96" spans="1:20" x14ac:dyDescent="0.2">
      <c r="A96" s="296"/>
      <c r="B96" s="297"/>
      <c r="C96" s="297"/>
      <c r="D96" s="297"/>
      <c r="E96" s="297"/>
      <c r="F96" s="298"/>
      <c r="G96" s="296"/>
      <c r="H96" s="301"/>
      <c r="I96" s="296"/>
      <c r="J96" s="301"/>
      <c r="K96" s="298"/>
      <c r="L96" s="177"/>
      <c r="M96" s="176"/>
      <c r="N96" s="297"/>
      <c r="O96" s="296"/>
      <c r="P96" s="177"/>
      <c r="Q96" s="177"/>
      <c r="R96" s="297"/>
      <c r="S96" s="52"/>
    </row>
    <row r="97" spans="1:19" x14ac:dyDescent="0.2">
      <c r="A97" s="296"/>
      <c r="B97" s="297"/>
      <c r="C97" s="297"/>
      <c r="D97" s="297"/>
      <c r="E97" s="297"/>
      <c r="F97" s="298"/>
      <c r="G97" s="296"/>
      <c r="H97" s="301"/>
      <c r="I97" s="296"/>
      <c r="J97" s="301"/>
      <c r="K97" s="298"/>
      <c r="L97" s="177"/>
      <c r="M97" s="176"/>
      <c r="N97" s="297"/>
      <c r="O97" s="296"/>
      <c r="P97" s="177"/>
      <c r="Q97" s="177"/>
      <c r="R97" s="297"/>
      <c r="S97" s="52"/>
    </row>
    <row r="98" spans="1:19" x14ac:dyDescent="0.2">
      <c r="A98" s="296"/>
      <c r="B98" s="297"/>
      <c r="C98" s="297"/>
      <c r="D98" s="297"/>
      <c r="E98" s="297"/>
      <c r="F98" s="298"/>
      <c r="G98" s="296"/>
      <c r="H98" s="301"/>
      <c r="I98" s="296"/>
      <c r="J98" s="301"/>
      <c r="K98" s="298"/>
      <c r="L98" s="177"/>
      <c r="M98" s="176"/>
      <c r="N98" s="297"/>
      <c r="O98" s="296"/>
      <c r="P98" s="177"/>
      <c r="Q98" s="177"/>
      <c r="R98" s="297"/>
      <c r="S98" s="52"/>
    </row>
    <row r="99" spans="1:19" x14ac:dyDescent="0.2">
      <c r="A99" s="296"/>
      <c r="B99" s="297"/>
      <c r="C99" s="297"/>
      <c r="D99" s="297"/>
      <c r="E99" s="297"/>
      <c r="F99" s="298"/>
      <c r="G99" s="296"/>
      <c r="H99" s="301"/>
      <c r="I99" s="296"/>
      <c r="J99" s="301"/>
      <c r="K99" s="298"/>
      <c r="L99" s="177"/>
      <c r="M99" s="176"/>
      <c r="N99" s="297"/>
      <c r="O99" s="296"/>
      <c r="P99" s="177"/>
      <c r="Q99" s="177"/>
      <c r="R99" s="297"/>
      <c r="S99" s="52"/>
    </row>
    <row r="100" spans="1:19" x14ac:dyDescent="0.2">
      <c r="A100" s="296"/>
      <c r="B100" s="297"/>
      <c r="C100" s="297"/>
      <c r="D100" s="297"/>
      <c r="E100" s="297"/>
      <c r="F100" s="298"/>
      <c r="G100" s="296"/>
      <c r="H100" s="301"/>
      <c r="I100" s="296"/>
      <c r="J100" s="301"/>
      <c r="K100" s="298"/>
      <c r="L100" s="177"/>
      <c r="M100" s="176"/>
      <c r="N100" s="297"/>
      <c r="O100" s="296"/>
      <c r="P100" s="177"/>
      <c r="Q100" s="177"/>
      <c r="R100" s="297"/>
      <c r="S100" s="52"/>
    </row>
    <row r="101" spans="1:19" x14ac:dyDescent="0.2">
      <c r="A101" s="296"/>
      <c r="B101" s="297"/>
      <c r="C101" s="297"/>
      <c r="D101" s="297"/>
      <c r="E101" s="297"/>
      <c r="F101" s="298"/>
      <c r="G101" s="296"/>
      <c r="H101" s="301"/>
      <c r="I101" s="296"/>
      <c r="J101" s="301"/>
      <c r="K101" s="298"/>
      <c r="L101" s="177"/>
      <c r="M101" s="176"/>
      <c r="N101" s="297"/>
      <c r="O101" s="296"/>
      <c r="P101" s="177"/>
      <c r="Q101" s="177"/>
      <c r="R101" s="297"/>
      <c r="S101" s="52"/>
    </row>
    <row r="102" spans="1:19" x14ac:dyDescent="0.2">
      <c r="A102" s="296"/>
      <c r="B102" s="297"/>
      <c r="C102" s="297"/>
      <c r="D102" s="297"/>
      <c r="E102" s="297"/>
      <c r="F102" s="298"/>
      <c r="G102" s="296"/>
      <c r="H102" s="301"/>
      <c r="I102" s="296"/>
      <c r="J102" s="301"/>
      <c r="K102" s="298"/>
      <c r="L102" s="177"/>
      <c r="M102" s="176"/>
      <c r="N102" s="297"/>
      <c r="O102" s="296"/>
      <c r="P102" s="177"/>
      <c r="Q102" s="177"/>
      <c r="R102" s="297"/>
      <c r="S102" s="52"/>
    </row>
    <row r="103" spans="1:19" x14ac:dyDescent="0.2">
      <c r="A103" s="296"/>
      <c r="B103" s="297"/>
      <c r="C103" s="297"/>
      <c r="D103" s="297"/>
      <c r="E103" s="297"/>
      <c r="F103" s="298"/>
      <c r="G103" s="296"/>
      <c r="H103" s="301"/>
      <c r="I103" s="296"/>
      <c r="J103" s="301"/>
      <c r="K103" s="298"/>
      <c r="L103" s="177"/>
      <c r="M103" s="176"/>
      <c r="N103" s="297"/>
      <c r="O103" s="296"/>
      <c r="P103" s="177"/>
      <c r="Q103" s="177"/>
      <c r="R103" s="297"/>
      <c r="S103" s="52"/>
    </row>
    <row r="104" spans="1:19" x14ac:dyDescent="0.2">
      <c r="A104" s="296"/>
      <c r="B104" s="297"/>
      <c r="C104" s="297"/>
      <c r="D104" s="297"/>
      <c r="E104" s="297"/>
      <c r="F104" s="298"/>
      <c r="G104" s="296"/>
      <c r="H104" s="301"/>
      <c r="I104" s="296"/>
      <c r="J104" s="301"/>
      <c r="K104" s="298"/>
      <c r="L104" s="177"/>
      <c r="M104" s="176"/>
      <c r="N104" s="297"/>
      <c r="O104" s="296"/>
      <c r="P104" s="177"/>
      <c r="Q104" s="177"/>
      <c r="R104" s="297"/>
      <c r="S104" s="52"/>
    </row>
    <row r="105" spans="1:19" x14ac:dyDescent="0.2">
      <c r="A105" s="296"/>
      <c r="B105" s="297"/>
      <c r="C105" s="297"/>
      <c r="D105" s="297"/>
      <c r="E105" s="297"/>
      <c r="F105" s="298"/>
      <c r="G105" s="296"/>
      <c r="H105" s="301"/>
      <c r="I105" s="296"/>
      <c r="J105" s="301"/>
      <c r="K105" s="298"/>
      <c r="L105" s="177"/>
      <c r="M105" s="176"/>
      <c r="N105" s="297"/>
      <c r="O105" s="296"/>
      <c r="P105" s="177"/>
      <c r="Q105" s="177"/>
      <c r="R105" s="297"/>
      <c r="S105" s="52"/>
    </row>
    <row r="106" spans="1:19" x14ac:dyDescent="0.2">
      <c r="A106" s="296"/>
      <c r="B106" s="297"/>
      <c r="C106" s="297"/>
      <c r="D106" s="297"/>
      <c r="E106" s="297"/>
      <c r="F106" s="298"/>
      <c r="G106" s="296"/>
      <c r="H106" s="301"/>
      <c r="I106" s="296"/>
      <c r="J106" s="301"/>
      <c r="K106" s="298"/>
      <c r="L106" s="177"/>
      <c r="M106" s="176"/>
      <c r="N106" s="297"/>
      <c r="O106" s="296"/>
      <c r="P106" s="177"/>
      <c r="Q106" s="177"/>
      <c r="R106" s="297"/>
      <c r="S106" s="52"/>
    </row>
    <row r="107" spans="1:19" x14ac:dyDescent="0.2">
      <c r="A107" s="296"/>
      <c r="B107" s="297"/>
      <c r="C107" s="297"/>
      <c r="D107" s="297"/>
      <c r="E107" s="297"/>
      <c r="F107" s="298"/>
      <c r="G107" s="296"/>
      <c r="H107" s="301"/>
      <c r="I107" s="296"/>
      <c r="J107" s="301"/>
      <c r="K107" s="298"/>
      <c r="L107" s="177"/>
      <c r="M107" s="176"/>
      <c r="N107" s="297"/>
      <c r="O107" s="296"/>
      <c r="P107" s="177"/>
      <c r="Q107" s="177"/>
      <c r="R107" s="297"/>
      <c r="S107" s="52"/>
    </row>
    <row r="108" spans="1:19" x14ac:dyDescent="0.2">
      <c r="A108" s="296"/>
      <c r="B108" s="297"/>
      <c r="C108" s="297"/>
      <c r="D108" s="297"/>
      <c r="E108" s="297"/>
      <c r="F108" s="298"/>
      <c r="G108" s="296"/>
      <c r="H108" s="301"/>
      <c r="I108" s="296"/>
      <c r="J108" s="301"/>
      <c r="K108" s="298"/>
      <c r="L108" s="177"/>
      <c r="M108" s="176"/>
      <c r="N108" s="297"/>
      <c r="O108" s="296"/>
      <c r="P108" s="177"/>
      <c r="Q108" s="177"/>
      <c r="R108" s="297"/>
      <c r="S108" s="52"/>
    </row>
    <row r="109" spans="1:19" x14ac:dyDescent="0.2">
      <c r="A109" s="296"/>
      <c r="B109" s="297"/>
      <c r="C109" s="297"/>
      <c r="D109" s="297"/>
      <c r="E109" s="297"/>
      <c r="F109" s="298"/>
      <c r="G109" s="296"/>
      <c r="H109" s="301"/>
      <c r="I109" s="296"/>
      <c r="J109" s="301"/>
      <c r="K109" s="298"/>
      <c r="L109" s="177"/>
      <c r="M109" s="176"/>
      <c r="N109" s="297"/>
      <c r="O109" s="296"/>
      <c r="P109" s="177"/>
      <c r="Q109" s="177"/>
      <c r="R109" s="297"/>
      <c r="S109" s="52"/>
    </row>
    <row r="110" spans="1:19" x14ac:dyDescent="0.2">
      <c r="A110" s="296"/>
      <c r="B110" s="297"/>
      <c r="C110" s="297"/>
      <c r="D110" s="297"/>
      <c r="E110" s="297"/>
      <c r="F110" s="298"/>
      <c r="G110" s="296"/>
      <c r="H110" s="301"/>
      <c r="I110" s="296"/>
      <c r="J110" s="301"/>
      <c r="K110" s="298"/>
      <c r="L110" s="177"/>
      <c r="M110" s="176"/>
      <c r="N110" s="297"/>
      <c r="O110" s="296"/>
      <c r="P110" s="177"/>
      <c r="Q110" s="177"/>
      <c r="R110" s="297"/>
    </row>
    <row r="111" spans="1:19" x14ac:dyDescent="0.2">
      <c r="A111" s="202"/>
      <c r="B111" s="202"/>
      <c r="C111" s="218"/>
      <c r="D111" s="224"/>
      <c r="E111" s="197"/>
      <c r="F111" s="198"/>
      <c r="G111" s="199"/>
      <c r="H111" s="199"/>
      <c r="I111" s="199"/>
      <c r="J111" s="199"/>
      <c r="K111" s="201"/>
      <c r="L111" s="200"/>
      <c r="M111" s="201"/>
      <c r="N111" s="205"/>
      <c r="O111" s="202"/>
      <c r="P111" s="203"/>
      <c r="Q111" s="204"/>
      <c r="R111" s="146"/>
    </row>
    <row r="112" spans="1:19" x14ac:dyDescent="0.2">
      <c r="A112" s="202"/>
      <c r="B112" s="202"/>
      <c r="C112" s="218"/>
      <c r="D112" s="224"/>
      <c r="E112" s="197"/>
      <c r="F112" s="198"/>
      <c r="G112" s="199"/>
      <c r="H112" s="199"/>
      <c r="I112" s="199"/>
      <c r="J112" s="199"/>
      <c r="K112" s="201"/>
      <c r="L112" s="200"/>
      <c r="M112" s="201"/>
      <c r="N112" s="205"/>
      <c r="O112" s="202"/>
      <c r="P112" s="203"/>
      <c r="Q112" s="204"/>
      <c r="R112" s="146"/>
    </row>
    <row r="113" spans="1:18" x14ac:dyDescent="0.2">
      <c r="A113" s="202"/>
      <c r="B113" s="202"/>
      <c r="C113" s="218"/>
      <c r="D113" s="224"/>
      <c r="E113" s="197"/>
      <c r="F113" s="198"/>
      <c r="G113" s="199"/>
      <c r="H113" s="199"/>
      <c r="I113" s="199"/>
      <c r="J113" s="199"/>
      <c r="K113" s="201"/>
      <c r="L113" s="200"/>
      <c r="M113" s="201"/>
      <c r="N113" s="205"/>
      <c r="O113" s="202"/>
      <c r="P113" s="203"/>
      <c r="Q113" s="204"/>
      <c r="R113" s="146"/>
    </row>
    <row r="114" spans="1:18" x14ac:dyDescent="0.2">
      <c r="A114" s="202"/>
      <c r="B114" s="202"/>
      <c r="C114" s="218"/>
      <c r="D114" s="224"/>
      <c r="E114" s="197"/>
      <c r="F114" s="198"/>
      <c r="G114" s="199"/>
      <c r="H114" s="199"/>
      <c r="I114" s="199"/>
      <c r="J114" s="199"/>
      <c r="K114" s="201"/>
      <c r="L114" s="200"/>
      <c r="M114" s="201"/>
      <c r="N114" s="205"/>
      <c r="O114" s="202"/>
      <c r="P114" s="203"/>
      <c r="Q114" s="204"/>
      <c r="R114" s="146"/>
    </row>
    <row r="115" spans="1:18" x14ac:dyDescent="0.2">
      <c r="A115" s="202"/>
      <c r="B115" s="202"/>
      <c r="C115" s="218"/>
      <c r="D115" s="224"/>
      <c r="E115" s="197"/>
      <c r="F115" s="198"/>
      <c r="G115" s="199"/>
      <c r="H115" s="199"/>
      <c r="I115" s="199"/>
      <c r="J115" s="199"/>
      <c r="K115" s="201"/>
      <c r="L115" s="200"/>
      <c r="M115" s="201"/>
      <c r="N115" s="205"/>
      <c r="O115" s="202"/>
      <c r="P115" s="203"/>
      <c r="Q115" s="204"/>
      <c r="R115" s="146"/>
    </row>
    <row r="116" spans="1:18" x14ac:dyDescent="0.2">
      <c r="A116" s="202"/>
      <c r="B116" s="202"/>
      <c r="C116" s="218"/>
      <c r="D116" s="224"/>
      <c r="E116" s="197"/>
      <c r="F116" s="198"/>
      <c r="G116" s="199"/>
      <c r="H116" s="199"/>
      <c r="I116" s="199"/>
      <c r="J116" s="199"/>
      <c r="K116" s="201"/>
      <c r="L116" s="200"/>
      <c r="M116" s="201"/>
      <c r="N116" s="205"/>
      <c r="O116" s="202"/>
      <c r="P116" s="203"/>
      <c r="Q116" s="204"/>
      <c r="R116" s="146"/>
    </row>
    <row r="117" spans="1:18" x14ac:dyDescent="0.2">
      <c r="A117" s="202"/>
      <c r="B117" s="202"/>
      <c r="C117" s="218"/>
      <c r="D117" s="224"/>
      <c r="E117" s="197"/>
      <c r="F117" s="198"/>
      <c r="G117" s="199"/>
      <c r="H117" s="199"/>
      <c r="I117" s="199"/>
      <c r="J117" s="199"/>
      <c r="K117" s="201"/>
      <c r="L117" s="200"/>
      <c r="M117" s="201"/>
      <c r="N117" s="205"/>
      <c r="O117" s="202"/>
      <c r="P117" s="203"/>
      <c r="Q117" s="204"/>
      <c r="R117" s="146"/>
    </row>
    <row r="118" spans="1:18" x14ac:dyDescent="0.2">
      <c r="A118" s="202"/>
      <c r="B118" s="202"/>
      <c r="C118" s="218"/>
      <c r="D118" s="224"/>
      <c r="E118" s="197"/>
      <c r="F118" s="198"/>
      <c r="G118" s="199"/>
      <c r="H118" s="199"/>
      <c r="I118" s="199"/>
      <c r="J118" s="199"/>
      <c r="K118" s="201"/>
      <c r="L118" s="200"/>
      <c r="M118" s="201"/>
      <c r="N118" s="205"/>
      <c r="O118" s="202"/>
      <c r="P118" s="203"/>
      <c r="Q118" s="204"/>
      <c r="R118" s="146"/>
    </row>
    <row r="119" spans="1:18" x14ac:dyDescent="0.2">
      <c r="A119" s="202"/>
      <c r="B119" s="202"/>
      <c r="C119" s="218"/>
      <c r="D119" s="224"/>
      <c r="E119" s="197"/>
      <c r="F119" s="198"/>
      <c r="G119" s="199"/>
      <c r="H119" s="199"/>
      <c r="I119" s="199"/>
      <c r="J119" s="199"/>
      <c r="K119" s="201"/>
      <c r="L119" s="200"/>
      <c r="M119" s="201"/>
      <c r="N119" s="205"/>
      <c r="O119" s="202"/>
      <c r="P119" s="203"/>
      <c r="Q119" s="204"/>
      <c r="R119" s="146"/>
    </row>
    <row r="120" spans="1:18" x14ac:dyDescent="0.2">
      <c r="A120" s="202"/>
      <c r="B120" s="202"/>
      <c r="C120" s="218"/>
      <c r="D120" s="224"/>
      <c r="E120" s="197"/>
      <c r="F120" s="198"/>
      <c r="G120" s="206"/>
      <c r="H120" s="206"/>
      <c r="I120" s="199"/>
      <c r="J120" s="199"/>
      <c r="K120" s="201"/>
      <c r="L120" s="200"/>
      <c r="M120" s="201"/>
      <c r="N120" s="205"/>
      <c r="O120" s="202"/>
      <c r="P120" s="203"/>
      <c r="Q120" s="204"/>
      <c r="R120" s="146"/>
    </row>
    <row r="121" spans="1:18" x14ac:dyDescent="0.2">
      <c r="A121" s="202"/>
      <c r="B121" s="202"/>
      <c r="C121" s="218"/>
      <c r="D121" s="224"/>
      <c r="E121" s="197"/>
      <c r="F121" s="198"/>
      <c r="G121" s="199"/>
      <c r="H121" s="199"/>
      <c r="I121" s="199"/>
      <c r="J121" s="199"/>
      <c r="K121" s="201"/>
      <c r="L121" s="200"/>
      <c r="M121" s="201"/>
      <c r="N121" s="205"/>
      <c r="O121" s="202"/>
      <c r="P121" s="203"/>
      <c r="Q121" s="204"/>
      <c r="R121" s="146"/>
    </row>
    <row r="122" spans="1:18" x14ac:dyDescent="0.2">
      <c r="A122" s="202"/>
      <c r="B122" s="202"/>
      <c r="C122" s="218"/>
      <c r="D122" s="224"/>
      <c r="E122" s="197"/>
      <c r="F122" s="198"/>
      <c r="G122" s="199"/>
      <c r="H122" s="199"/>
      <c r="I122" s="199"/>
      <c r="J122" s="199"/>
      <c r="K122" s="201"/>
      <c r="L122" s="200"/>
      <c r="M122" s="201"/>
      <c r="N122" s="205"/>
      <c r="O122" s="202"/>
      <c r="P122" s="203"/>
      <c r="Q122" s="204"/>
      <c r="R122" s="146"/>
    </row>
    <row r="123" spans="1:18" x14ac:dyDescent="0.2">
      <c r="A123" s="202"/>
      <c r="B123" s="202"/>
      <c r="C123" s="218"/>
      <c r="D123" s="224"/>
      <c r="E123" s="197"/>
      <c r="F123" s="198"/>
      <c r="G123" s="199"/>
      <c r="H123" s="199"/>
      <c r="I123" s="199"/>
      <c r="J123" s="199"/>
      <c r="K123" s="201"/>
      <c r="L123" s="200"/>
      <c r="M123" s="201"/>
      <c r="N123" s="205"/>
      <c r="O123" s="202"/>
      <c r="P123" s="203"/>
      <c r="Q123" s="204"/>
      <c r="R123" s="146"/>
    </row>
    <row r="124" spans="1:18" x14ac:dyDescent="0.2">
      <c r="A124" s="202"/>
      <c r="B124" s="202"/>
      <c r="C124" s="218"/>
      <c r="D124" s="224"/>
      <c r="E124" s="197"/>
      <c r="F124" s="198"/>
      <c r="G124" s="199"/>
      <c r="H124" s="199"/>
      <c r="I124" s="199"/>
      <c r="J124" s="199"/>
      <c r="K124" s="201"/>
      <c r="L124" s="200"/>
      <c r="M124" s="201"/>
      <c r="N124" s="205"/>
      <c r="O124" s="202"/>
      <c r="P124" s="203"/>
      <c r="Q124" s="204"/>
      <c r="R124" s="146"/>
    </row>
    <row r="125" spans="1:18" x14ac:dyDescent="0.2">
      <c r="A125" s="202"/>
      <c r="B125" s="202"/>
      <c r="C125" s="218"/>
      <c r="D125" s="224"/>
      <c r="E125" s="197"/>
      <c r="F125" s="198"/>
      <c r="G125" s="199"/>
      <c r="H125" s="199"/>
      <c r="I125" s="199"/>
      <c r="J125" s="199"/>
      <c r="K125" s="201"/>
      <c r="L125" s="200"/>
      <c r="M125" s="201"/>
      <c r="N125" s="205"/>
      <c r="O125" s="202"/>
      <c r="P125" s="203"/>
      <c r="Q125" s="204"/>
      <c r="R125" s="146"/>
    </row>
    <row r="126" spans="1:18" x14ac:dyDescent="0.2">
      <c r="A126" s="202"/>
      <c r="B126" s="202"/>
      <c r="C126" s="218"/>
      <c r="D126" s="224"/>
      <c r="E126" s="197"/>
      <c r="F126" s="198"/>
      <c r="G126" s="199"/>
      <c r="H126" s="199"/>
      <c r="I126" s="199"/>
      <c r="J126" s="199"/>
      <c r="K126" s="201"/>
      <c r="L126" s="200"/>
      <c r="M126" s="201"/>
      <c r="N126" s="205"/>
      <c r="O126" s="202"/>
      <c r="P126" s="203"/>
      <c r="Q126" s="204"/>
      <c r="R126" s="146"/>
    </row>
    <row r="127" spans="1:18" x14ac:dyDescent="0.2">
      <c r="A127" s="202"/>
      <c r="B127" s="202"/>
      <c r="C127" s="218"/>
      <c r="D127" s="224"/>
      <c r="E127" s="197"/>
      <c r="F127" s="198"/>
      <c r="G127" s="199"/>
      <c r="H127" s="199"/>
      <c r="I127" s="199"/>
      <c r="J127" s="199"/>
      <c r="K127" s="201"/>
      <c r="L127" s="200"/>
      <c r="M127" s="201"/>
      <c r="N127" s="205"/>
      <c r="O127" s="202"/>
      <c r="P127" s="203"/>
      <c r="Q127" s="204"/>
      <c r="R127" s="146"/>
    </row>
    <row r="128" spans="1:18" x14ac:dyDescent="0.2">
      <c r="A128" s="192"/>
      <c r="B128" s="192"/>
      <c r="C128" s="194"/>
      <c r="D128" s="192"/>
      <c r="E128" s="194"/>
      <c r="F128" s="193"/>
      <c r="G128" s="193"/>
      <c r="H128" s="193"/>
      <c r="I128" s="193"/>
      <c r="J128" s="195"/>
      <c r="K128" s="195"/>
      <c r="L128" s="196"/>
      <c r="M128" s="181"/>
      <c r="N128" s="194"/>
      <c r="O128" s="193"/>
      <c r="P128" s="196"/>
      <c r="Q128" s="196"/>
      <c r="R128" s="194"/>
    </row>
    <row r="129" spans="1:18" x14ac:dyDescent="0.2">
      <c r="A129" s="228"/>
      <c r="B129" s="228"/>
      <c r="C129" s="228"/>
      <c r="D129" s="228"/>
      <c r="E129" s="228"/>
      <c r="F129" s="228"/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</row>
    <row r="130" spans="1:18" x14ac:dyDescent="0.2">
      <c r="A130" s="192"/>
      <c r="B130" s="192"/>
      <c r="C130" s="194"/>
      <c r="D130" s="192"/>
      <c r="E130" s="194"/>
      <c r="F130" s="193"/>
      <c r="G130" s="193"/>
      <c r="H130" s="193"/>
      <c r="I130" s="193"/>
      <c r="J130" s="195"/>
      <c r="K130" s="195"/>
      <c r="L130" s="196"/>
      <c r="M130" s="181"/>
      <c r="N130" s="194"/>
      <c r="O130" s="193"/>
      <c r="P130" s="196"/>
      <c r="Q130" s="196"/>
      <c r="R130" s="194"/>
    </row>
    <row r="131" spans="1:18" x14ac:dyDescent="0.2">
      <c r="A131" s="192"/>
      <c r="B131" s="192"/>
      <c r="C131" s="194"/>
      <c r="D131" s="192"/>
      <c r="E131" s="194"/>
      <c r="F131" s="193"/>
      <c r="G131" s="193"/>
      <c r="H131" s="193"/>
      <c r="I131" s="193"/>
      <c r="J131" s="195"/>
      <c r="K131" s="195"/>
      <c r="L131" s="196"/>
      <c r="M131" s="181"/>
      <c r="N131" s="194"/>
      <c r="O131" s="193"/>
      <c r="P131" s="196"/>
      <c r="Q131" s="196"/>
      <c r="R131" s="194"/>
    </row>
    <row r="132" spans="1:18" x14ac:dyDescent="0.2">
      <c r="A132" s="192"/>
      <c r="B132" s="192"/>
      <c r="C132" s="194"/>
      <c r="D132" s="192"/>
      <c r="E132" s="194"/>
      <c r="F132" s="193"/>
      <c r="G132" s="193"/>
      <c r="H132" s="193"/>
      <c r="I132" s="193"/>
      <c r="J132" s="195"/>
      <c r="K132" s="195"/>
      <c r="L132" s="196"/>
      <c r="M132" s="181"/>
      <c r="N132" s="194"/>
      <c r="O132" s="193"/>
      <c r="P132" s="196"/>
      <c r="Q132" s="196"/>
      <c r="R132" s="194"/>
    </row>
    <row r="133" spans="1:18" x14ac:dyDescent="0.2">
      <c r="A133" s="192"/>
      <c r="B133" s="192"/>
      <c r="C133" s="194"/>
      <c r="D133" s="192"/>
      <c r="E133" s="194"/>
      <c r="F133" s="193"/>
      <c r="G133" s="193"/>
      <c r="H133" s="193"/>
      <c r="I133" s="193"/>
      <c r="J133" s="195"/>
      <c r="K133" s="195"/>
      <c r="L133" s="196"/>
      <c r="M133" s="181"/>
      <c r="N133" s="194"/>
      <c r="O133" s="193"/>
      <c r="P133" s="196"/>
      <c r="Q133" s="196"/>
      <c r="R133" s="194"/>
    </row>
    <row r="134" spans="1:18" x14ac:dyDescent="0.2">
      <c r="A134" s="192"/>
      <c r="B134" s="192"/>
      <c r="C134" s="194"/>
      <c r="D134" s="192"/>
      <c r="E134" s="194"/>
      <c r="F134" s="193"/>
      <c r="G134" s="193"/>
      <c r="H134" s="193"/>
      <c r="I134" s="193"/>
      <c r="J134" s="195"/>
      <c r="K134" s="195"/>
      <c r="L134" s="196"/>
      <c r="M134" s="181"/>
      <c r="N134" s="194"/>
      <c r="O134" s="193"/>
      <c r="P134" s="196"/>
      <c r="Q134" s="196"/>
      <c r="R134" s="194"/>
    </row>
    <row r="135" spans="1:18" x14ac:dyDescent="0.2">
      <c r="A135" s="192"/>
      <c r="B135" s="192"/>
      <c r="C135" s="194"/>
      <c r="D135" s="192"/>
      <c r="E135" s="194"/>
      <c r="F135" s="193"/>
      <c r="G135" s="193"/>
      <c r="H135" s="193"/>
      <c r="I135" s="193"/>
      <c r="J135" s="195"/>
      <c r="K135" s="195"/>
      <c r="L135" s="196"/>
      <c r="M135" s="181"/>
      <c r="N135" s="194"/>
      <c r="O135" s="193"/>
      <c r="P135" s="196"/>
      <c r="Q135" s="196"/>
      <c r="R135" s="194"/>
    </row>
    <row r="136" spans="1:18" x14ac:dyDescent="0.2">
      <c r="A136" s="192"/>
      <c r="B136" s="192"/>
      <c r="C136" s="194"/>
      <c r="D136" s="192"/>
      <c r="E136" s="194"/>
      <c r="F136" s="193"/>
      <c r="G136" s="193"/>
      <c r="H136" s="193"/>
      <c r="I136" s="193"/>
      <c r="J136" s="195"/>
      <c r="K136" s="195"/>
      <c r="L136" s="196"/>
      <c r="M136" s="181"/>
      <c r="N136" s="194"/>
      <c r="O136" s="193"/>
      <c r="P136" s="196"/>
      <c r="Q136" s="196"/>
      <c r="R136" s="194"/>
    </row>
    <row r="137" spans="1:18" x14ac:dyDescent="0.2">
      <c r="A137" s="192"/>
      <c r="B137" s="192"/>
      <c r="C137" s="194"/>
      <c r="D137" s="192"/>
      <c r="E137" s="194"/>
      <c r="F137" s="193"/>
      <c r="G137" s="193"/>
      <c r="H137" s="193"/>
      <c r="I137" s="193"/>
      <c r="J137" s="195"/>
      <c r="K137" s="195"/>
      <c r="L137" s="196"/>
      <c r="M137" s="181"/>
      <c r="N137" s="194"/>
      <c r="O137" s="193"/>
      <c r="P137" s="196"/>
      <c r="Q137" s="196"/>
      <c r="R137" s="194"/>
    </row>
    <row r="138" spans="1:18" x14ac:dyDescent="0.2">
      <c r="A138" s="192"/>
      <c r="B138" s="192"/>
      <c r="C138" s="194"/>
      <c r="D138" s="192"/>
      <c r="E138" s="194"/>
      <c r="F138" s="193"/>
      <c r="G138" s="193"/>
      <c r="H138" s="193"/>
      <c r="I138" s="193"/>
      <c r="J138" s="195"/>
      <c r="K138" s="195"/>
      <c r="L138" s="196"/>
      <c r="M138" s="181"/>
      <c r="N138" s="194"/>
      <c r="O138" s="193"/>
      <c r="P138" s="196"/>
      <c r="Q138" s="196"/>
      <c r="R138" s="194"/>
    </row>
    <row r="139" spans="1:18" x14ac:dyDescent="0.2">
      <c r="A139" s="192"/>
      <c r="B139" s="192"/>
      <c r="C139" s="194"/>
      <c r="D139" s="192"/>
      <c r="E139" s="194"/>
      <c r="F139" s="193"/>
      <c r="G139" s="193"/>
      <c r="H139" s="193"/>
      <c r="I139" s="193"/>
      <c r="J139" s="195"/>
      <c r="K139" s="195"/>
      <c r="L139" s="196"/>
      <c r="M139" s="181"/>
      <c r="N139" s="194"/>
      <c r="O139" s="193"/>
      <c r="P139" s="196"/>
      <c r="Q139" s="196"/>
      <c r="R139" s="194"/>
    </row>
    <row r="140" spans="1:18" x14ac:dyDescent="0.2">
      <c r="A140" s="192"/>
      <c r="B140" s="192"/>
      <c r="C140" s="194"/>
      <c r="D140" s="192"/>
      <c r="E140" s="194"/>
      <c r="F140" s="193"/>
      <c r="G140" s="193"/>
      <c r="H140" s="193"/>
      <c r="I140" s="193"/>
      <c r="J140" s="195"/>
      <c r="K140" s="195"/>
      <c r="L140" s="196"/>
      <c r="M140" s="181"/>
      <c r="N140" s="194"/>
      <c r="O140" s="193"/>
      <c r="P140" s="196"/>
      <c r="Q140" s="196"/>
      <c r="R140" s="194"/>
    </row>
    <row r="141" spans="1:18" x14ac:dyDescent="0.2">
      <c r="A141" s="192"/>
      <c r="B141" s="192"/>
      <c r="C141" s="194"/>
      <c r="D141" s="192"/>
      <c r="E141" s="194"/>
      <c r="F141" s="193"/>
      <c r="G141" s="193"/>
      <c r="H141" s="193"/>
      <c r="I141" s="193"/>
      <c r="J141" s="195"/>
      <c r="K141" s="195"/>
      <c r="L141" s="196"/>
      <c r="M141" s="181"/>
      <c r="N141" s="194"/>
      <c r="O141" s="193"/>
      <c r="P141" s="196"/>
      <c r="Q141" s="196"/>
      <c r="R141" s="194"/>
    </row>
    <row r="142" spans="1:18" x14ac:dyDescent="0.2">
      <c r="A142" s="192"/>
      <c r="B142" s="192"/>
      <c r="C142" s="194"/>
      <c r="D142" s="192"/>
      <c r="E142" s="194"/>
      <c r="F142" s="193"/>
      <c r="G142" s="193"/>
      <c r="H142" s="193"/>
      <c r="I142" s="193"/>
      <c r="J142" s="195"/>
      <c r="K142" s="195"/>
      <c r="L142" s="196"/>
      <c r="M142" s="181"/>
      <c r="N142" s="194"/>
      <c r="O142" s="193"/>
      <c r="P142" s="196"/>
      <c r="Q142" s="196"/>
      <c r="R142" s="194"/>
    </row>
    <row r="143" spans="1:18" x14ac:dyDescent="0.2">
      <c r="A143" s="192"/>
      <c r="B143" s="192"/>
      <c r="C143" s="194"/>
      <c r="D143" s="192"/>
      <c r="E143" s="194"/>
      <c r="F143" s="193"/>
      <c r="G143" s="193"/>
      <c r="H143" s="193"/>
      <c r="I143" s="193"/>
      <c r="J143" s="195"/>
      <c r="K143" s="195"/>
      <c r="L143" s="196"/>
      <c r="M143" s="181"/>
      <c r="N143" s="194"/>
      <c r="O143" s="193"/>
      <c r="P143" s="196"/>
      <c r="Q143" s="196"/>
      <c r="R143" s="194"/>
    </row>
    <row r="144" spans="1:18" x14ac:dyDescent="0.2">
      <c r="A144" s="192"/>
      <c r="B144" s="192"/>
      <c r="C144" s="194"/>
      <c r="D144" s="192"/>
      <c r="E144" s="194"/>
      <c r="F144" s="193"/>
      <c r="G144" s="193"/>
      <c r="H144" s="193"/>
      <c r="I144" s="193"/>
      <c r="J144" s="195"/>
      <c r="K144" s="195"/>
      <c r="L144" s="196"/>
      <c r="M144" s="181"/>
      <c r="N144" s="194"/>
      <c r="O144" s="193"/>
      <c r="P144" s="196"/>
      <c r="Q144" s="196"/>
      <c r="R144" s="194"/>
    </row>
    <row r="145" spans="1:18" x14ac:dyDescent="0.2">
      <c r="A145" s="192"/>
      <c r="B145" s="192"/>
      <c r="C145" s="194"/>
      <c r="D145" s="192"/>
      <c r="E145" s="194"/>
      <c r="F145" s="193"/>
      <c r="G145" s="193"/>
      <c r="H145" s="193"/>
      <c r="I145" s="193"/>
      <c r="J145" s="195"/>
      <c r="K145" s="195"/>
      <c r="L145" s="196"/>
      <c r="M145" s="181"/>
      <c r="N145" s="194"/>
      <c r="O145" s="193"/>
      <c r="P145" s="196"/>
      <c r="Q145" s="196"/>
      <c r="R145" s="194"/>
    </row>
    <row r="146" spans="1:18" x14ac:dyDescent="0.2">
      <c r="A146" s="192"/>
      <c r="B146" s="192"/>
      <c r="C146" s="194"/>
      <c r="D146" s="192"/>
      <c r="E146" s="194"/>
      <c r="F146" s="193"/>
      <c r="G146" s="193"/>
      <c r="H146" s="193"/>
      <c r="I146" s="193"/>
      <c r="J146" s="195"/>
      <c r="K146" s="195"/>
      <c r="L146" s="196"/>
      <c r="M146" s="181"/>
      <c r="N146" s="194"/>
      <c r="O146" s="193"/>
      <c r="P146" s="196"/>
      <c r="Q146" s="196"/>
      <c r="R146" s="194"/>
    </row>
    <row r="147" spans="1:18" x14ac:dyDescent="0.2">
      <c r="A147" s="192"/>
      <c r="B147" s="192"/>
      <c r="C147" s="194"/>
      <c r="D147" s="192"/>
      <c r="E147" s="194"/>
      <c r="F147" s="193"/>
      <c r="G147" s="193"/>
      <c r="H147" s="193"/>
      <c r="I147" s="193"/>
      <c r="J147" s="195"/>
      <c r="K147" s="195"/>
      <c r="L147" s="196"/>
      <c r="M147" s="181"/>
      <c r="N147" s="194"/>
      <c r="O147" s="193"/>
      <c r="P147" s="196"/>
      <c r="Q147" s="196"/>
      <c r="R147" s="194"/>
    </row>
    <row r="148" spans="1:18" x14ac:dyDescent="0.2">
      <c r="A148" s="192"/>
      <c r="B148" s="192"/>
      <c r="C148" s="194"/>
      <c r="D148" s="192"/>
      <c r="E148" s="194"/>
      <c r="F148" s="193"/>
      <c r="G148" s="193"/>
      <c r="H148" s="193"/>
      <c r="I148" s="193"/>
      <c r="J148" s="195"/>
      <c r="K148" s="195"/>
      <c r="L148" s="196"/>
      <c r="M148" s="181"/>
      <c r="N148" s="194"/>
      <c r="O148" s="193"/>
      <c r="P148" s="196"/>
      <c r="Q148" s="196"/>
      <c r="R148" s="194"/>
    </row>
    <row r="149" spans="1:18" x14ac:dyDescent="0.2">
      <c r="A149" s="192"/>
      <c r="B149" s="192"/>
      <c r="C149" s="194"/>
      <c r="D149" s="192"/>
      <c r="E149" s="194"/>
      <c r="F149" s="193"/>
      <c r="G149" s="193"/>
      <c r="H149" s="193"/>
      <c r="I149" s="193"/>
      <c r="J149" s="195"/>
      <c r="K149" s="195"/>
      <c r="L149" s="196"/>
      <c r="M149" s="181"/>
      <c r="N149" s="194"/>
      <c r="O149" s="207"/>
      <c r="P149" s="196"/>
      <c r="Q149" s="196"/>
      <c r="R149" s="194"/>
    </row>
    <row r="150" spans="1:18" x14ac:dyDescent="0.2">
      <c r="A150" s="192"/>
      <c r="B150" s="192"/>
      <c r="C150" s="194"/>
      <c r="D150" s="192"/>
      <c r="E150" s="194"/>
      <c r="F150" s="193"/>
      <c r="G150" s="193"/>
      <c r="H150" s="193"/>
      <c r="I150" s="193"/>
      <c r="J150" s="195"/>
      <c r="K150" s="195"/>
      <c r="L150" s="196"/>
      <c r="M150" s="181"/>
      <c r="N150" s="194"/>
      <c r="O150" s="193"/>
      <c r="P150" s="196"/>
      <c r="Q150" s="196"/>
      <c r="R150" s="194"/>
    </row>
    <row r="151" spans="1:18" x14ac:dyDescent="0.2">
      <c r="A151" s="192"/>
      <c r="B151" s="192"/>
      <c r="C151" s="194"/>
      <c r="D151" s="192"/>
      <c r="E151" s="194"/>
      <c r="F151" s="193"/>
      <c r="G151" s="193"/>
      <c r="H151" s="193"/>
      <c r="I151" s="193"/>
      <c r="J151" s="195"/>
      <c r="K151" s="195"/>
      <c r="L151" s="196"/>
      <c r="M151" s="181"/>
      <c r="N151" s="194"/>
      <c r="O151" s="193"/>
      <c r="P151" s="196"/>
      <c r="Q151" s="196"/>
      <c r="R151" s="194"/>
    </row>
    <row r="152" spans="1:18" x14ac:dyDescent="0.2">
      <c r="A152" s="192"/>
      <c r="B152" s="192"/>
      <c r="C152" s="194"/>
      <c r="D152" s="192"/>
      <c r="E152" s="194"/>
      <c r="F152" s="193"/>
      <c r="G152" s="193"/>
      <c r="H152" s="193"/>
      <c r="I152" s="193"/>
      <c r="J152" s="195"/>
      <c r="K152" s="195"/>
      <c r="L152" s="196"/>
      <c r="M152" s="181"/>
      <c r="N152" s="194"/>
      <c r="O152" s="193"/>
      <c r="P152" s="196"/>
      <c r="Q152" s="196"/>
      <c r="R152" s="194"/>
    </row>
    <row r="153" spans="1:18" x14ac:dyDescent="0.2">
      <c r="A153" s="192"/>
      <c r="B153" s="192"/>
      <c r="C153" s="194"/>
      <c r="D153" s="192"/>
      <c r="E153" s="194"/>
      <c r="F153" s="193"/>
      <c r="G153" s="193"/>
      <c r="H153" s="193"/>
      <c r="I153" s="193"/>
      <c r="J153" s="195"/>
      <c r="K153" s="195"/>
      <c r="L153" s="196"/>
      <c r="M153" s="181"/>
      <c r="N153" s="194"/>
      <c r="O153" s="193"/>
      <c r="P153" s="196"/>
      <c r="Q153" s="196"/>
      <c r="R153" s="194"/>
    </row>
    <row r="154" spans="1:18" x14ac:dyDescent="0.2">
      <c r="A154" s="192"/>
      <c r="B154" s="192"/>
      <c r="C154" s="194"/>
      <c r="D154" s="192"/>
      <c r="E154" s="194"/>
      <c r="F154" s="193"/>
      <c r="G154" s="193"/>
      <c r="H154" s="193"/>
      <c r="I154" s="193"/>
      <c r="J154" s="195"/>
      <c r="K154" s="195"/>
      <c r="L154" s="196"/>
      <c r="M154" s="181"/>
      <c r="N154" s="194"/>
      <c r="O154" s="193"/>
      <c r="P154" s="196"/>
      <c r="Q154" s="196"/>
      <c r="R154" s="194"/>
    </row>
    <row r="155" spans="1:18" x14ac:dyDescent="0.2">
      <c r="A155" s="192"/>
      <c r="B155" s="192"/>
      <c r="C155" s="194"/>
      <c r="D155" s="192"/>
      <c r="E155" s="194"/>
      <c r="F155" s="193"/>
      <c r="G155" s="193"/>
      <c r="H155" s="193"/>
      <c r="I155" s="193"/>
      <c r="J155" s="195"/>
      <c r="K155" s="195"/>
      <c r="L155" s="196"/>
      <c r="M155" s="181"/>
      <c r="N155" s="194"/>
      <c r="O155" s="193"/>
      <c r="P155" s="196"/>
      <c r="Q155" s="196"/>
      <c r="R155" s="194"/>
    </row>
    <row r="156" spans="1:18" x14ac:dyDescent="0.2">
      <c r="A156" s="192"/>
      <c r="B156" s="192"/>
      <c r="C156" s="194"/>
      <c r="D156" s="192"/>
      <c r="E156" s="194"/>
      <c r="F156" s="193"/>
      <c r="G156" s="193"/>
      <c r="H156" s="193"/>
      <c r="I156" s="193"/>
      <c r="J156" s="195"/>
      <c r="K156" s="195"/>
      <c r="L156" s="196"/>
      <c r="M156" s="181"/>
      <c r="N156" s="194"/>
      <c r="O156" s="193"/>
      <c r="P156" s="196"/>
      <c r="Q156" s="196"/>
      <c r="R156" s="194"/>
    </row>
    <row r="157" spans="1:18" x14ac:dyDescent="0.2">
      <c r="A157" s="192"/>
      <c r="B157" s="192"/>
      <c r="C157" s="194"/>
      <c r="D157" s="192"/>
      <c r="E157" s="194"/>
      <c r="F157" s="193"/>
      <c r="G157" s="193"/>
      <c r="H157" s="193"/>
      <c r="I157" s="193"/>
      <c r="J157" s="195"/>
      <c r="K157" s="195"/>
      <c r="L157" s="196"/>
      <c r="M157" s="181"/>
      <c r="N157" s="194"/>
      <c r="O157" s="193"/>
      <c r="P157" s="196"/>
      <c r="Q157" s="196"/>
      <c r="R157" s="194"/>
    </row>
    <row r="158" spans="1:18" x14ac:dyDescent="0.2">
      <c r="A158" s="192"/>
      <c r="B158" s="192"/>
      <c r="C158" s="194"/>
      <c r="D158" s="192"/>
      <c r="E158" s="194"/>
      <c r="F158" s="193"/>
      <c r="G158" s="193"/>
      <c r="H158" s="193"/>
      <c r="I158" s="193"/>
      <c r="J158" s="195"/>
      <c r="K158" s="195"/>
      <c r="L158" s="196"/>
      <c r="M158" s="181"/>
      <c r="N158" s="194"/>
      <c r="O158" s="193"/>
      <c r="P158" s="196"/>
      <c r="Q158" s="196"/>
      <c r="R158" s="194"/>
    </row>
    <row r="159" spans="1:18" x14ac:dyDescent="0.2">
      <c r="A159" s="192"/>
      <c r="B159" s="192"/>
      <c r="C159" s="194" t="str">
        <f>IF(AZ154&gt;0,AZ155/AZ154,"")</f>
        <v/>
      </c>
      <c r="D159" s="192" t="str">
        <f>IF(AZ154&gt;0,AZ154,"")</f>
        <v/>
      </c>
      <c r="E159" s="194" t="str">
        <f>IF(AZ148&gt;0,AZ151/AZ148,"")</f>
        <v/>
      </c>
      <c r="F159" s="193" t="str">
        <f>IF(DE149&gt;0,DE150/DE149,"")</f>
        <v/>
      </c>
      <c r="G159" s="193" t="str">
        <f>IF(DE149&gt;0,DE149,"")</f>
        <v/>
      </c>
      <c r="H159" s="193"/>
      <c r="I159" s="193"/>
      <c r="J159" s="195"/>
      <c r="K159" s="195"/>
      <c r="L159" s="196"/>
      <c r="M159" s="181"/>
      <c r="N159" s="194"/>
      <c r="O159" s="193"/>
      <c r="P159" s="196"/>
      <c r="Q159" s="196"/>
      <c r="R159" s="194"/>
    </row>
    <row r="160" spans="1:18" x14ac:dyDescent="0.2">
      <c r="A160" s="192"/>
      <c r="B160" s="192"/>
      <c r="C160" s="194" t="str">
        <f>IF(BA154&gt;0,BA155/BA154,"")</f>
        <v/>
      </c>
      <c r="D160" s="192" t="str">
        <f>IF(AZ154&gt;0,AZ154,"")</f>
        <v/>
      </c>
      <c r="E160" s="194" t="str">
        <f>IF(BA148&gt;0,BA151/BA148,"")</f>
        <v/>
      </c>
      <c r="F160" s="193" t="str">
        <f>IF(DF149&gt;0,DF150/DF149,"")</f>
        <v/>
      </c>
      <c r="G160" s="193" t="str">
        <f>IF(DF149&gt;0,DF149,"")</f>
        <v/>
      </c>
      <c r="H160" s="193"/>
      <c r="I160" s="193"/>
      <c r="J160" s="195"/>
      <c r="K160" s="195"/>
      <c r="L160" s="196"/>
      <c r="M160" s="181"/>
      <c r="N160" s="194"/>
      <c r="O160" s="193"/>
      <c r="P160" s="196"/>
      <c r="Q160" s="196"/>
      <c r="R160" s="194"/>
    </row>
    <row r="161" spans="1:18" x14ac:dyDescent="0.2">
      <c r="A161" s="192"/>
      <c r="B161" s="192"/>
      <c r="C161" s="194" t="str">
        <f>IF(BB154&gt;0,BB155/BB154,"")</f>
        <v/>
      </c>
      <c r="D161" s="192" t="str">
        <f>IF(AZ154&gt;0,AZ154,"")</f>
        <v/>
      </c>
      <c r="E161" s="194" t="str">
        <f>IF(BB148&gt;0,BB151/BB148,"")</f>
        <v/>
      </c>
      <c r="F161" s="193" t="str">
        <f>IF(DG149&gt;0,DG150/DG149,"")</f>
        <v/>
      </c>
      <c r="G161" s="193" t="str">
        <f>IF(DG149&gt;0,DG149,"")</f>
        <v/>
      </c>
      <c r="H161" s="193"/>
      <c r="I161" s="193"/>
      <c r="J161" s="195"/>
      <c r="K161" s="195"/>
      <c r="L161" s="196"/>
      <c r="M161" s="181"/>
      <c r="N161" s="194"/>
      <c r="O161" s="193"/>
      <c r="P161" s="196"/>
      <c r="Q161" s="196"/>
      <c r="R161" s="194"/>
    </row>
    <row r="162" spans="1:18" x14ac:dyDescent="0.2">
      <c r="A162" s="192"/>
      <c r="B162" s="192"/>
      <c r="C162" s="194" t="str">
        <f>IF(BC154&gt;0,BC155/BC154,"")</f>
        <v/>
      </c>
      <c r="D162" s="192" t="str">
        <f>IF(AZ154&gt;0,AZ154,"")</f>
        <v/>
      </c>
      <c r="E162" s="194" t="str">
        <f>IF(BC148&gt;0,BC151/BC148,"")</f>
        <v/>
      </c>
      <c r="F162" s="193" t="str">
        <f>IF(DH149&gt;0,DH150/DH149,"")</f>
        <v/>
      </c>
      <c r="G162" s="193" t="str">
        <f>IF(DH149&gt;0,DH149,"")</f>
        <v/>
      </c>
      <c r="H162" s="193"/>
      <c r="I162" s="193"/>
      <c r="J162" s="195"/>
      <c r="K162" s="195"/>
      <c r="L162" s="196"/>
      <c r="M162" s="181"/>
      <c r="N162" s="194"/>
      <c r="O162" s="193"/>
      <c r="P162" s="196"/>
      <c r="Q162" s="196"/>
      <c r="R162" s="194"/>
    </row>
    <row r="163" spans="1:18" x14ac:dyDescent="0.2">
      <c r="A163" s="192"/>
      <c r="B163" s="192"/>
      <c r="C163" s="194" t="str">
        <f>IF(BD154&gt;0,BD155/BD154,"")</f>
        <v/>
      </c>
      <c r="D163" s="192" t="str">
        <f>IF(AZ154&gt;0,AZ154,"")</f>
        <v/>
      </c>
      <c r="E163" s="194" t="str">
        <f>IF(BD148&gt;0,BD151/BD148,"")</f>
        <v/>
      </c>
      <c r="F163" s="193" t="str">
        <f>IF(DI149&gt;0,DI150/DI149,"")</f>
        <v/>
      </c>
      <c r="G163" s="193" t="str">
        <f>IF(DI149&gt;0,DI149,"")</f>
        <v/>
      </c>
      <c r="H163" s="193"/>
      <c r="I163" s="193"/>
      <c r="J163" s="195"/>
      <c r="K163" s="195"/>
      <c r="L163" s="196"/>
      <c r="M163" s="181"/>
      <c r="N163" s="194"/>
      <c r="O163" s="193"/>
      <c r="P163" s="196"/>
      <c r="Q163" s="196"/>
      <c r="R163" s="194"/>
    </row>
    <row r="164" spans="1:18" x14ac:dyDescent="0.2">
      <c r="A164" s="192"/>
      <c r="B164" s="192"/>
      <c r="C164" s="194" t="str">
        <f>IF(BE154&gt;0,BE155/BE154,"")</f>
        <v/>
      </c>
      <c r="D164" s="192"/>
      <c r="E164" s="194"/>
      <c r="F164" s="193" t="str">
        <f>IF(DJ149&gt;0,DJ150/DJ149,"")</f>
        <v/>
      </c>
      <c r="G164" s="193" t="str">
        <f>IF(DJ149&gt;0,DJ149,"")</f>
        <v/>
      </c>
      <c r="H164" s="193"/>
      <c r="I164" s="193"/>
      <c r="J164" s="195"/>
      <c r="K164" s="195"/>
      <c r="L164" s="196"/>
      <c r="M164" s="181"/>
      <c r="N164" s="194"/>
      <c r="O164" s="193"/>
      <c r="P164" s="196"/>
      <c r="Q164" s="196"/>
      <c r="R164" s="194"/>
    </row>
    <row r="165" spans="1:18" x14ac:dyDescent="0.2">
      <c r="A165" s="192"/>
      <c r="B165" s="192"/>
      <c r="C165" s="194"/>
      <c r="D165" s="192"/>
      <c r="E165" s="194"/>
      <c r="F165" s="193"/>
      <c r="G165" s="193"/>
      <c r="H165" s="193"/>
      <c r="I165" s="193"/>
      <c r="J165" s="195"/>
      <c r="K165" s="195"/>
      <c r="L165" s="196"/>
      <c r="M165" s="181"/>
      <c r="N165" s="194"/>
      <c r="O165" s="193"/>
      <c r="P165" s="196"/>
      <c r="Q165" s="196"/>
      <c r="R165" s="194"/>
    </row>
    <row r="166" spans="1:18" x14ac:dyDescent="0.2">
      <c r="A166" s="192"/>
      <c r="B166" s="192"/>
      <c r="C166" s="194"/>
      <c r="D166" s="192"/>
      <c r="E166" s="194"/>
      <c r="F166" s="193"/>
      <c r="G166" s="193"/>
      <c r="H166" s="193"/>
      <c r="I166" s="193"/>
      <c r="J166" s="195"/>
      <c r="K166" s="195"/>
      <c r="L166" s="196"/>
      <c r="M166" s="181"/>
      <c r="N166" s="194"/>
      <c r="O166" s="193"/>
      <c r="P166" s="196"/>
      <c r="Q166" s="196"/>
      <c r="R166" s="194"/>
    </row>
    <row r="167" spans="1:18" x14ac:dyDescent="0.2">
      <c r="A167" s="192"/>
      <c r="B167" s="192"/>
      <c r="C167" s="194"/>
      <c r="D167" s="192"/>
      <c r="E167" s="194"/>
      <c r="F167" s="193"/>
      <c r="G167" s="193"/>
      <c r="H167" s="193"/>
      <c r="I167" s="193"/>
      <c r="J167" s="195"/>
      <c r="K167" s="195"/>
      <c r="L167" s="196"/>
      <c r="M167" s="181"/>
      <c r="N167" s="194"/>
      <c r="O167" s="193"/>
      <c r="P167" s="196"/>
      <c r="Q167" s="196"/>
      <c r="R167" s="194"/>
    </row>
    <row r="168" spans="1:18" x14ac:dyDescent="0.2">
      <c r="A168" s="192"/>
      <c r="B168" s="192"/>
      <c r="C168" s="194"/>
      <c r="D168" s="192"/>
      <c r="E168" s="194"/>
      <c r="F168" s="193"/>
      <c r="G168" s="193"/>
      <c r="H168" s="193"/>
      <c r="I168" s="193"/>
      <c r="J168" s="195"/>
      <c r="K168" s="195"/>
      <c r="L168" s="196"/>
      <c r="M168" s="181"/>
      <c r="N168" s="194"/>
      <c r="O168" s="193"/>
      <c r="P168" s="196"/>
      <c r="Q168" s="196"/>
      <c r="R168" s="194"/>
    </row>
    <row r="169" spans="1:18" x14ac:dyDescent="0.2">
      <c r="A169" s="192"/>
      <c r="B169" s="192"/>
      <c r="C169" s="194"/>
      <c r="D169" s="192"/>
      <c r="E169" s="194"/>
      <c r="F169" s="193"/>
      <c r="G169" s="193"/>
      <c r="H169" s="193"/>
      <c r="I169" s="193"/>
      <c r="J169" s="195"/>
      <c r="K169" s="195"/>
      <c r="L169" s="196"/>
      <c r="M169" s="181"/>
      <c r="N169" s="194"/>
      <c r="O169" s="193"/>
      <c r="P169" s="196"/>
      <c r="Q169" s="196"/>
      <c r="R169" s="194"/>
    </row>
    <row r="170" spans="1:18" x14ac:dyDescent="0.2">
      <c r="A170" s="192"/>
      <c r="B170" s="192"/>
      <c r="C170" s="194"/>
      <c r="D170" s="192"/>
      <c r="E170" s="194"/>
      <c r="F170" s="193"/>
      <c r="G170" s="193"/>
      <c r="H170" s="193"/>
      <c r="I170" s="193"/>
      <c r="J170" s="195"/>
      <c r="K170" s="195"/>
      <c r="L170" s="196"/>
      <c r="M170" s="181"/>
      <c r="N170" s="194"/>
      <c r="O170" s="193"/>
      <c r="P170" s="196"/>
      <c r="Q170" s="196"/>
      <c r="R170" s="194"/>
    </row>
    <row r="171" spans="1:18" x14ac:dyDescent="0.2">
      <c r="A171" s="192"/>
      <c r="B171" s="192"/>
      <c r="C171" s="194"/>
      <c r="D171" s="192"/>
      <c r="E171" s="194"/>
      <c r="F171" s="193"/>
      <c r="G171" s="193"/>
      <c r="H171" s="193"/>
      <c r="I171" s="193"/>
      <c r="J171" s="195"/>
      <c r="K171" s="195"/>
      <c r="L171" s="196"/>
      <c r="M171" s="181"/>
      <c r="N171" s="194"/>
      <c r="O171" s="193"/>
      <c r="P171" s="196"/>
      <c r="Q171" s="196"/>
      <c r="R171" s="194"/>
    </row>
    <row r="172" spans="1:18" x14ac:dyDescent="0.2">
      <c r="A172" s="192"/>
      <c r="B172" s="192"/>
      <c r="C172" s="194"/>
      <c r="D172" s="192"/>
      <c r="E172" s="194"/>
      <c r="F172" s="193"/>
      <c r="G172" s="193"/>
      <c r="H172" s="193"/>
      <c r="I172" s="193"/>
      <c r="J172" s="195"/>
      <c r="K172" s="195"/>
      <c r="L172" s="196"/>
      <c r="M172" s="181"/>
      <c r="N172" s="194"/>
      <c r="O172" s="193"/>
      <c r="P172" s="196"/>
      <c r="Q172" s="196"/>
      <c r="R172" s="194"/>
    </row>
    <row r="173" spans="1:18" x14ac:dyDescent="0.2">
      <c r="A173" s="192"/>
      <c r="B173" s="192"/>
      <c r="C173" s="194"/>
      <c r="D173" s="192"/>
      <c r="E173" s="194"/>
      <c r="F173" s="193"/>
      <c r="G173" s="193"/>
      <c r="H173" s="193"/>
      <c r="I173" s="193"/>
      <c r="J173" s="195"/>
      <c r="K173" s="195"/>
      <c r="L173" s="196"/>
      <c r="M173" s="181"/>
      <c r="N173" s="194"/>
      <c r="O173" s="193"/>
      <c r="P173" s="196"/>
      <c r="Q173" s="196"/>
      <c r="R173" s="194"/>
    </row>
    <row r="174" spans="1:18" x14ac:dyDescent="0.2">
      <c r="A174" s="192"/>
      <c r="B174" s="192"/>
      <c r="C174" s="194"/>
      <c r="D174" s="192"/>
      <c r="E174" s="194"/>
      <c r="F174" s="193"/>
      <c r="G174" s="193"/>
      <c r="H174" s="193"/>
      <c r="I174" s="193"/>
      <c r="J174" s="195"/>
      <c r="K174" s="195"/>
      <c r="L174" s="196"/>
      <c r="M174" s="181"/>
      <c r="N174" s="194"/>
      <c r="O174" s="193"/>
      <c r="P174" s="196"/>
      <c r="Q174" s="196"/>
      <c r="R174" s="194"/>
    </row>
    <row r="175" spans="1:18" x14ac:dyDescent="0.2">
      <c r="A175" s="192"/>
      <c r="B175" s="192"/>
      <c r="C175" s="194"/>
      <c r="D175" s="192"/>
      <c r="E175" s="194"/>
      <c r="F175" s="193"/>
      <c r="G175" s="193"/>
      <c r="H175" s="193"/>
      <c r="I175" s="193"/>
      <c r="J175" s="195"/>
      <c r="K175" s="195"/>
      <c r="L175" s="196"/>
      <c r="M175" s="181"/>
      <c r="N175" s="194"/>
      <c r="O175" s="193"/>
      <c r="P175" s="196"/>
      <c r="Q175" s="196"/>
      <c r="R175" s="194"/>
    </row>
    <row r="176" spans="1:18" x14ac:dyDescent="0.2">
      <c r="A176" s="192"/>
      <c r="B176" s="192"/>
      <c r="C176" s="194"/>
      <c r="D176" s="192"/>
      <c r="E176" s="194"/>
      <c r="F176" s="193"/>
      <c r="G176" s="193"/>
      <c r="H176" s="193"/>
      <c r="I176" s="193"/>
      <c r="J176" s="195"/>
      <c r="K176" s="195"/>
      <c r="L176" s="196"/>
      <c r="M176" s="181"/>
      <c r="N176" s="194"/>
      <c r="O176" s="193"/>
      <c r="P176" s="196"/>
      <c r="Q176" s="196"/>
      <c r="R176" s="194"/>
    </row>
    <row r="177" spans="1:18" x14ac:dyDescent="0.2">
      <c r="A177" s="192"/>
      <c r="B177" s="192"/>
      <c r="C177" s="194"/>
      <c r="D177" s="192"/>
      <c r="E177" s="194"/>
      <c r="F177" s="193"/>
      <c r="G177" s="193"/>
      <c r="H177" s="193"/>
      <c r="I177" s="193"/>
      <c r="J177" s="195"/>
      <c r="K177" s="195"/>
      <c r="L177" s="196"/>
      <c r="M177" s="181"/>
      <c r="N177" s="194"/>
      <c r="O177" s="193"/>
      <c r="P177" s="196"/>
      <c r="Q177" s="196"/>
      <c r="R177" s="194"/>
    </row>
    <row r="178" spans="1:18" x14ac:dyDescent="0.2">
      <c r="A178" s="192"/>
      <c r="B178" s="192"/>
      <c r="C178" s="194"/>
      <c r="D178" s="192"/>
      <c r="E178" s="194"/>
      <c r="F178" s="193"/>
      <c r="G178" s="193"/>
      <c r="H178" s="193"/>
      <c r="I178" s="193"/>
      <c r="J178" s="195"/>
      <c r="K178" s="195"/>
      <c r="L178" s="196"/>
      <c r="M178" s="181"/>
      <c r="N178" s="194"/>
      <c r="O178" s="193"/>
      <c r="P178" s="196"/>
      <c r="Q178" s="196"/>
      <c r="R178" s="194"/>
    </row>
    <row r="179" spans="1:18" x14ac:dyDescent="0.2">
      <c r="A179" s="192"/>
      <c r="B179" s="192"/>
      <c r="C179" s="194"/>
      <c r="D179" s="192"/>
      <c r="E179" s="194"/>
      <c r="F179" s="193"/>
      <c r="G179" s="193"/>
      <c r="H179" s="193"/>
      <c r="I179" s="193"/>
      <c r="J179" s="195"/>
      <c r="K179" s="195"/>
      <c r="L179" s="196"/>
      <c r="M179" s="181"/>
      <c r="N179" s="194"/>
      <c r="O179" s="193"/>
      <c r="P179" s="196"/>
      <c r="Q179" s="196"/>
      <c r="R179" s="194"/>
    </row>
    <row r="180" spans="1:18" x14ac:dyDescent="0.2">
      <c r="A180" s="192"/>
      <c r="B180" s="192"/>
      <c r="C180" s="194"/>
      <c r="D180" s="192"/>
      <c r="E180" s="194"/>
      <c r="F180" s="193"/>
      <c r="G180" s="193"/>
      <c r="H180" s="193"/>
      <c r="I180" s="193"/>
      <c r="J180" s="195"/>
      <c r="K180" s="195"/>
      <c r="L180" s="196"/>
      <c r="M180" s="181"/>
      <c r="N180" s="194"/>
      <c r="O180" s="193"/>
      <c r="P180" s="196"/>
      <c r="Q180" s="196"/>
      <c r="R180" s="194"/>
    </row>
    <row r="181" spans="1:18" x14ac:dyDescent="0.2">
      <c r="A181" s="192"/>
      <c r="B181" s="192"/>
      <c r="C181" s="194"/>
      <c r="D181" s="192"/>
      <c r="E181" s="194"/>
      <c r="F181" s="193"/>
      <c r="G181" s="193"/>
      <c r="H181" s="193"/>
      <c r="I181" s="193"/>
      <c r="J181" s="195"/>
      <c r="K181" s="195"/>
      <c r="L181" s="196"/>
      <c r="M181" s="181"/>
      <c r="N181" s="194"/>
      <c r="O181" s="193"/>
      <c r="P181" s="196"/>
      <c r="Q181" s="196"/>
      <c r="R181" s="194"/>
    </row>
    <row r="182" spans="1:18" x14ac:dyDescent="0.2">
      <c r="A182" s="192"/>
      <c r="B182" s="192"/>
      <c r="C182" s="194"/>
      <c r="D182" s="192"/>
      <c r="E182" s="194"/>
      <c r="F182" s="193"/>
      <c r="G182" s="193"/>
      <c r="H182" s="193"/>
      <c r="I182" s="193"/>
      <c r="J182" s="195"/>
      <c r="K182" s="195"/>
      <c r="L182" s="196"/>
      <c r="M182" s="181"/>
      <c r="N182" s="194"/>
      <c r="O182" s="193"/>
      <c r="P182" s="196"/>
      <c r="Q182" s="196"/>
      <c r="R182" s="194"/>
    </row>
    <row r="183" spans="1:18" x14ac:dyDescent="0.2">
      <c r="A183" s="192"/>
      <c r="B183" s="192"/>
      <c r="C183" s="194"/>
      <c r="D183" s="192"/>
      <c r="E183" s="194"/>
      <c r="F183" s="193"/>
      <c r="G183" s="193"/>
      <c r="H183" s="193"/>
      <c r="I183" s="193"/>
      <c r="J183" s="195"/>
      <c r="K183" s="195"/>
      <c r="L183" s="196"/>
      <c r="M183" s="181"/>
      <c r="N183" s="194"/>
      <c r="O183" s="193"/>
      <c r="P183" s="196"/>
      <c r="Q183" s="196"/>
      <c r="R183" s="194"/>
    </row>
    <row r="184" spans="1:18" x14ac:dyDescent="0.2">
      <c r="A184" s="192"/>
      <c r="B184" s="192"/>
      <c r="C184" s="194"/>
      <c r="D184" s="192"/>
      <c r="E184" s="194"/>
      <c r="F184" s="193"/>
      <c r="G184" s="193"/>
      <c r="H184" s="193"/>
      <c r="I184" s="193"/>
      <c r="J184" s="195"/>
      <c r="K184" s="195"/>
      <c r="L184" s="196"/>
      <c r="M184" s="181"/>
      <c r="N184" s="194"/>
      <c r="O184" s="193"/>
      <c r="P184" s="196"/>
      <c r="Q184" s="196"/>
      <c r="R184" s="194"/>
    </row>
    <row r="185" spans="1:18" x14ac:dyDescent="0.2">
      <c r="A185" s="192"/>
      <c r="B185" s="192"/>
      <c r="C185" s="194"/>
      <c r="D185" s="192"/>
      <c r="E185" s="194"/>
      <c r="F185" s="193"/>
      <c r="G185" s="193"/>
      <c r="H185" s="193"/>
      <c r="I185" s="193"/>
      <c r="J185" s="195"/>
      <c r="K185" s="195"/>
      <c r="L185" s="196"/>
      <c r="M185" s="181"/>
      <c r="N185" s="194"/>
      <c r="O185" s="193"/>
      <c r="P185" s="196"/>
      <c r="Q185" s="196"/>
      <c r="R185" s="194"/>
    </row>
    <row r="186" spans="1:18" x14ac:dyDescent="0.2">
      <c r="A186" s="192"/>
      <c r="B186" s="192"/>
      <c r="C186" s="194"/>
      <c r="D186" s="192"/>
      <c r="E186" s="194"/>
      <c r="F186" s="193"/>
      <c r="G186" s="193"/>
      <c r="H186" s="193"/>
      <c r="I186" s="193"/>
      <c r="J186" s="195"/>
      <c r="K186" s="195"/>
      <c r="L186" s="196"/>
      <c r="M186" s="181"/>
      <c r="N186" s="194"/>
      <c r="O186" s="193"/>
      <c r="P186" s="196"/>
      <c r="Q186" s="196"/>
      <c r="R186" s="194"/>
    </row>
    <row r="187" spans="1:18" x14ac:dyDescent="0.2">
      <c r="A187" s="192"/>
      <c r="B187" s="192"/>
      <c r="C187" s="194"/>
      <c r="D187" s="192"/>
      <c r="E187" s="194"/>
      <c r="F187" s="193"/>
      <c r="G187" s="193"/>
      <c r="H187" s="193"/>
      <c r="I187" s="193"/>
      <c r="J187" s="195"/>
      <c r="K187" s="195"/>
      <c r="L187" s="196"/>
      <c r="M187" s="181"/>
      <c r="N187" s="194"/>
      <c r="O187" s="193"/>
      <c r="P187" s="196"/>
      <c r="Q187" s="196"/>
      <c r="R187" s="194"/>
    </row>
    <row r="188" spans="1:18" x14ac:dyDescent="0.2">
      <c r="A188" s="192"/>
      <c r="B188" s="192"/>
      <c r="C188" s="194"/>
      <c r="D188" s="192"/>
      <c r="E188" s="194"/>
      <c r="F188" s="193"/>
      <c r="G188" s="193"/>
      <c r="H188" s="193"/>
      <c r="I188" s="193"/>
      <c r="J188" s="195"/>
      <c r="K188" s="195"/>
      <c r="L188" s="196"/>
      <c r="M188" s="181"/>
      <c r="N188" s="194"/>
      <c r="O188" s="193"/>
      <c r="P188" s="196"/>
      <c r="Q188" s="196"/>
      <c r="R188" s="194"/>
    </row>
    <row r="189" spans="1:18" x14ac:dyDescent="0.2">
      <c r="A189" s="192"/>
      <c r="B189" s="192"/>
      <c r="C189" s="194"/>
      <c r="D189" s="192"/>
      <c r="E189" s="194"/>
      <c r="F189" s="193"/>
      <c r="G189" s="193"/>
      <c r="H189" s="193"/>
      <c r="I189" s="193"/>
      <c r="J189" s="195"/>
      <c r="K189" s="195"/>
      <c r="L189" s="196"/>
      <c r="M189" s="181"/>
      <c r="N189" s="194"/>
      <c r="O189" s="193"/>
      <c r="P189" s="196"/>
      <c r="Q189" s="196"/>
      <c r="R189" s="194"/>
    </row>
    <row r="190" spans="1:18" x14ac:dyDescent="0.2">
      <c r="A190" s="192"/>
      <c r="B190" s="192"/>
      <c r="C190" s="194"/>
      <c r="D190" s="192"/>
      <c r="E190" s="194"/>
      <c r="F190" s="193"/>
      <c r="G190" s="193"/>
      <c r="H190" s="193"/>
      <c r="I190" s="193"/>
      <c r="J190" s="195"/>
      <c r="K190" s="195"/>
      <c r="L190" s="196"/>
      <c r="M190" s="181"/>
      <c r="N190" s="194"/>
      <c r="O190" s="193"/>
      <c r="P190" s="196"/>
      <c r="Q190" s="196"/>
      <c r="R190" s="194"/>
    </row>
    <row r="191" spans="1:18" x14ac:dyDescent="0.2">
      <c r="A191" s="192"/>
      <c r="B191" s="192"/>
      <c r="C191" s="194"/>
      <c r="D191" s="192"/>
      <c r="E191" s="194"/>
      <c r="F191" s="193"/>
      <c r="G191" s="193"/>
      <c r="H191" s="193"/>
      <c r="I191" s="193"/>
      <c r="J191" s="195"/>
      <c r="K191" s="195"/>
      <c r="L191" s="196"/>
      <c r="M191" s="181"/>
      <c r="N191" s="194"/>
      <c r="O191" s="193"/>
      <c r="P191" s="196"/>
      <c r="Q191" s="196"/>
      <c r="R191" s="194"/>
    </row>
    <row r="192" spans="1:18" x14ac:dyDescent="0.2">
      <c r="A192" s="192"/>
      <c r="B192" s="192"/>
      <c r="C192" s="194"/>
      <c r="D192" s="192"/>
      <c r="E192" s="194"/>
      <c r="F192" s="193"/>
      <c r="G192" s="193"/>
      <c r="H192" s="193"/>
      <c r="I192" s="193"/>
      <c r="J192" s="195"/>
      <c r="K192" s="195"/>
      <c r="L192" s="196"/>
      <c r="M192" s="181"/>
      <c r="N192" s="194"/>
      <c r="O192" s="193"/>
      <c r="P192" s="196"/>
      <c r="Q192" s="196"/>
      <c r="R192" s="194"/>
    </row>
    <row r="193" spans="1:18" x14ac:dyDescent="0.2">
      <c r="A193" s="192"/>
      <c r="B193" s="192"/>
      <c r="C193" s="194"/>
      <c r="D193" s="192"/>
      <c r="E193" s="194"/>
      <c r="F193" s="193"/>
      <c r="G193" s="193"/>
      <c r="H193" s="193"/>
      <c r="I193" s="193"/>
      <c r="J193" s="195"/>
      <c r="K193" s="195"/>
      <c r="L193" s="196"/>
      <c r="M193" s="181"/>
      <c r="N193" s="194"/>
      <c r="O193" s="193"/>
      <c r="P193" s="196"/>
      <c r="Q193" s="196"/>
      <c r="R193" s="194"/>
    </row>
    <row r="194" spans="1:18" x14ac:dyDescent="0.2">
      <c r="A194" s="192"/>
      <c r="B194" s="192"/>
      <c r="C194" s="194"/>
      <c r="D194" s="192"/>
      <c r="E194" s="194"/>
      <c r="F194" s="193"/>
      <c r="G194" s="193"/>
      <c r="H194" s="193"/>
      <c r="I194" s="193"/>
      <c r="J194" s="195"/>
      <c r="K194" s="195"/>
      <c r="L194" s="196"/>
      <c r="M194" s="181"/>
      <c r="N194" s="194"/>
      <c r="O194" s="193"/>
      <c r="P194" s="196"/>
      <c r="Q194" s="196"/>
      <c r="R194" s="194"/>
    </row>
    <row r="195" spans="1:18" x14ac:dyDescent="0.2">
      <c r="A195" s="192"/>
      <c r="B195" s="192"/>
      <c r="C195" s="194"/>
      <c r="D195" s="192"/>
      <c r="E195" s="194"/>
      <c r="F195" s="193"/>
      <c r="G195" s="193"/>
      <c r="H195" s="193"/>
      <c r="I195" s="193"/>
      <c r="J195" s="195"/>
      <c r="K195" s="195"/>
      <c r="L195" s="196"/>
      <c r="M195" s="181"/>
      <c r="N195" s="194"/>
      <c r="O195" s="193"/>
      <c r="P195" s="196"/>
      <c r="Q195" s="196"/>
      <c r="R195" s="194"/>
    </row>
    <row r="196" spans="1:18" x14ac:dyDescent="0.2">
      <c r="A196" s="192"/>
      <c r="B196" s="192"/>
      <c r="C196" s="194"/>
      <c r="D196" s="192"/>
      <c r="E196" s="194"/>
      <c r="F196" s="193"/>
      <c r="G196" s="193"/>
      <c r="H196" s="193"/>
      <c r="I196" s="193"/>
      <c r="J196" s="195"/>
      <c r="K196" s="195"/>
      <c r="L196" s="196"/>
      <c r="M196" s="181"/>
      <c r="N196" s="194"/>
      <c r="O196" s="193"/>
      <c r="P196" s="196"/>
      <c r="Q196" s="196"/>
      <c r="R196" s="194"/>
    </row>
    <row r="197" spans="1:18" x14ac:dyDescent="0.2">
      <c r="A197" s="192"/>
      <c r="B197" s="192"/>
      <c r="C197" s="194"/>
      <c r="D197" s="192"/>
      <c r="E197" s="194"/>
      <c r="F197" s="193"/>
      <c r="G197" s="193"/>
      <c r="H197" s="193"/>
      <c r="I197" s="193"/>
      <c r="J197" s="195"/>
      <c r="K197" s="195"/>
      <c r="L197" s="196"/>
      <c r="M197" s="181"/>
      <c r="N197" s="194"/>
      <c r="O197" s="193"/>
      <c r="P197" s="196"/>
      <c r="Q197" s="196"/>
      <c r="R197" s="194"/>
    </row>
    <row r="198" spans="1:18" x14ac:dyDescent="0.2">
      <c r="A198" s="192"/>
      <c r="B198" s="192"/>
      <c r="C198" s="194"/>
      <c r="D198" s="192"/>
      <c r="E198" s="194"/>
      <c r="F198" s="193"/>
      <c r="G198" s="193"/>
      <c r="H198" s="193"/>
      <c r="I198" s="193"/>
      <c r="J198" s="195"/>
      <c r="K198" s="195"/>
      <c r="L198" s="196"/>
      <c r="M198" s="181"/>
      <c r="N198" s="194"/>
      <c r="O198" s="193"/>
      <c r="P198" s="196"/>
      <c r="Q198" s="196"/>
      <c r="R198" s="194"/>
    </row>
    <row r="199" spans="1:18" x14ac:dyDescent="0.2">
      <c r="A199" s="192"/>
      <c r="B199" s="192"/>
      <c r="C199" s="194"/>
      <c r="D199" s="192"/>
      <c r="E199" s="194"/>
      <c r="F199" s="193"/>
      <c r="G199" s="193"/>
      <c r="H199" s="193"/>
      <c r="I199" s="193"/>
      <c r="J199" s="195"/>
      <c r="K199" s="195"/>
      <c r="L199" s="196"/>
      <c r="M199" s="181"/>
      <c r="N199" s="194"/>
      <c r="O199" s="193"/>
      <c r="P199" s="196"/>
      <c r="Q199" s="196"/>
      <c r="R199" s="194"/>
    </row>
    <row r="200" spans="1:18" x14ac:dyDescent="0.2">
      <c r="A200" s="192"/>
      <c r="B200" s="192"/>
      <c r="C200" s="194"/>
      <c r="D200" s="192"/>
      <c r="E200" s="194"/>
      <c r="F200" s="193"/>
      <c r="G200" s="193"/>
      <c r="H200" s="193"/>
      <c r="I200" s="193"/>
      <c r="J200" s="195"/>
      <c r="K200" s="195"/>
      <c r="L200" s="196"/>
      <c r="M200" s="181"/>
      <c r="N200" s="194"/>
      <c r="O200" s="193"/>
      <c r="P200" s="196"/>
      <c r="Q200" s="196"/>
      <c r="R200" s="194"/>
    </row>
    <row r="201" spans="1:18" x14ac:dyDescent="0.2">
      <c r="A201" s="192"/>
      <c r="B201" s="192"/>
      <c r="C201" s="194"/>
      <c r="D201" s="192"/>
      <c r="E201" s="194"/>
      <c r="F201" s="193"/>
      <c r="G201" s="193"/>
      <c r="H201" s="193"/>
      <c r="I201" s="193"/>
      <c r="J201" s="195"/>
      <c r="K201" s="195"/>
      <c r="L201" s="196"/>
      <c r="M201" s="181"/>
      <c r="N201" s="194"/>
      <c r="O201" s="193"/>
      <c r="P201" s="196"/>
      <c r="Q201" s="196"/>
      <c r="R201" s="194"/>
    </row>
    <row r="202" spans="1:18" x14ac:dyDescent="0.2">
      <c r="A202" s="192"/>
      <c r="B202" s="192"/>
      <c r="C202" s="194"/>
      <c r="D202" s="192"/>
      <c r="E202" s="194"/>
      <c r="F202" s="193"/>
      <c r="G202" s="193"/>
      <c r="H202" s="193"/>
      <c r="I202" s="193"/>
      <c r="J202" s="195"/>
      <c r="K202" s="195"/>
      <c r="L202" s="196"/>
      <c r="M202" s="181"/>
      <c r="N202" s="194"/>
      <c r="O202" s="193"/>
      <c r="P202" s="196"/>
      <c r="Q202" s="196"/>
      <c r="R202" s="194"/>
    </row>
    <row r="203" spans="1:18" x14ac:dyDescent="0.2">
      <c r="A203" s="221"/>
      <c r="B203" s="221"/>
      <c r="C203" s="209"/>
      <c r="D203" s="221"/>
      <c r="E203" s="209"/>
      <c r="F203" s="208"/>
      <c r="G203" s="208"/>
      <c r="H203" s="208"/>
      <c r="I203" s="208"/>
      <c r="J203" s="210"/>
      <c r="K203" s="210"/>
      <c r="L203" s="211"/>
      <c r="M203" s="212"/>
      <c r="N203" s="209"/>
      <c r="O203" s="208"/>
      <c r="P203" s="213"/>
      <c r="Q203" s="213"/>
      <c r="R203" s="209"/>
    </row>
    <row r="204" spans="1:18" x14ac:dyDescent="0.2">
      <c r="A204" s="221"/>
      <c r="B204" s="221"/>
      <c r="C204" s="209"/>
      <c r="D204" s="221"/>
      <c r="E204" s="209"/>
      <c r="F204" s="208"/>
      <c r="G204" s="208"/>
      <c r="H204" s="208"/>
      <c r="I204" s="208"/>
      <c r="J204" s="210"/>
      <c r="K204" s="210"/>
      <c r="L204" s="211"/>
      <c r="M204" s="212"/>
      <c r="N204" s="209"/>
      <c r="O204" s="208"/>
      <c r="P204" s="213"/>
      <c r="Q204" s="213"/>
      <c r="R204" s="209"/>
    </row>
    <row r="205" spans="1:18" x14ac:dyDescent="0.2">
      <c r="A205" s="221"/>
      <c r="B205" s="221"/>
      <c r="C205" s="209"/>
      <c r="D205" s="221"/>
      <c r="E205" s="209"/>
      <c r="F205" s="208"/>
      <c r="G205" s="208"/>
      <c r="H205" s="208"/>
      <c r="I205" s="208"/>
      <c r="J205" s="210"/>
      <c r="K205" s="210"/>
      <c r="L205" s="211"/>
      <c r="M205" s="212"/>
      <c r="N205" s="209"/>
      <c r="O205" s="208"/>
      <c r="P205" s="213"/>
      <c r="Q205" s="213"/>
      <c r="R205" s="209"/>
    </row>
    <row r="206" spans="1:18" x14ac:dyDescent="0.2">
      <c r="A206" s="221"/>
      <c r="B206" s="221"/>
      <c r="C206" s="209"/>
      <c r="D206" s="221"/>
      <c r="E206" s="209"/>
      <c r="F206" s="208"/>
      <c r="G206" s="208"/>
      <c r="H206" s="208"/>
      <c r="I206" s="208"/>
      <c r="J206" s="210"/>
      <c r="K206" s="210"/>
      <c r="L206" s="211"/>
      <c r="M206" s="212"/>
      <c r="N206" s="209"/>
      <c r="O206" s="208"/>
      <c r="P206" s="213"/>
      <c r="Q206" s="213"/>
      <c r="R206" s="209"/>
    </row>
    <row r="207" spans="1:18" x14ac:dyDescent="0.2">
      <c r="A207" s="222"/>
      <c r="B207" s="222"/>
      <c r="C207" s="57"/>
      <c r="D207" s="222"/>
      <c r="E207" s="57"/>
      <c r="F207" s="122"/>
      <c r="G207" s="122"/>
      <c r="H207" s="122"/>
      <c r="I207" s="122"/>
      <c r="J207" s="214"/>
      <c r="K207" s="214"/>
      <c r="L207" s="215"/>
      <c r="M207" s="216"/>
      <c r="N207" s="57"/>
      <c r="O207" s="122"/>
      <c r="P207" s="215"/>
      <c r="Q207" s="215"/>
      <c r="R207" s="57"/>
    </row>
    <row r="208" spans="1:18" x14ac:dyDescent="0.2">
      <c r="A208" s="222"/>
      <c r="B208" s="222"/>
      <c r="C208" s="57"/>
      <c r="D208" s="222"/>
      <c r="E208" s="57"/>
      <c r="F208" s="122"/>
      <c r="G208" s="122"/>
      <c r="H208" s="122"/>
      <c r="I208" s="122"/>
      <c r="J208" s="214"/>
      <c r="K208" s="214"/>
      <c r="L208" s="215"/>
      <c r="M208" s="216"/>
      <c r="N208" s="57"/>
      <c r="O208" s="122"/>
      <c r="P208" s="215"/>
      <c r="Q208" s="215"/>
      <c r="R208" s="57"/>
    </row>
    <row r="209" spans="1:18" x14ac:dyDescent="0.2">
      <c r="A209" s="222"/>
      <c r="B209" s="222"/>
      <c r="C209" s="57"/>
      <c r="D209" s="222"/>
      <c r="E209" s="57"/>
      <c r="F209" s="122"/>
      <c r="G209" s="122"/>
      <c r="H209" s="122"/>
      <c r="I209" s="122"/>
      <c r="J209" s="214"/>
      <c r="K209" s="214"/>
      <c r="L209" s="215"/>
      <c r="M209" s="216"/>
      <c r="N209" s="57"/>
      <c r="O209" s="122"/>
      <c r="P209" s="215"/>
      <c r="Q209" s="215"/>
      <c r="R209" s="57"/>
    </row>
    <row r="210" spans="1:18" x14ac:dyDescent="0.2">
      <c r="A210" s="222"/>
      <c r="B210" s="222"/>
      <c r="C210" s="57"/>
      <c r="D210" s="222"/>
      <c r="E210" s="57"/>
      <c r="F210" s="122"/>
      <c r="G210" s="122"/>
      <c r="H210" s="122"/>
      <c r="I210" s="122"/>
      <c r="J210" s="214"/>
      <c r="K210" s="214"/>
      <c r="L210" s="215"/>
      <c r="M210" s="216"/>
      <c r="N210" s="57"/>
      <c r="O210" s="122"/>
      <c r="P210" s="215"/>
      <c r="Q210" s="215"/>
      <c r="R210" s="57"/>
    </row>
    <row r="211" spans="1:18" x14ac:dyDescent="0.2">
      <c r="A211" s="222"/>
      <c r="B211" s="222"/>
      <c r="C211" s="57"/>
      <c r="D211" s="222"/>
      <c r="E211" s="57"/>
      <c r="F211" s="122"/>
      <c r="G211" s="122"/>
      <c r="H211" s="122"/>
      <c r="I211" s="122"/>
      <c r="J211" s="214"/>
      <c r="K211" s="214"/>
      <c r="L211" s="215"/>
      <c r="M211" s="216"/>
      <c r="N211" s="57"/>
      <c r="O211" s="122"/>
      <c r="P211" s="215"/>
      <c r="Q211" s="215"/>
      <c r="R211" s="57"/>
    </row>
    <row r="212" spans="1:18" x14ac:dyDescent="0.2">
      <c r="A212" s="222"/>
      <c r="B212" s="222"/>
      <c r="C212" s="57"/>
      <c r="D212" s="222"/>
      <c r="E212" s="57"/>
      <c r="F212" s="122"/>
      <c r="G212" s="122"/>
      <c r="H212" s="122"/>
      <c r="I212" s="122"/>
      <c r="J212" s="214"/>
      <c r="K212" s="214"/>
      <c r="L212" s="215"/>
      <c r="M212" s="216"/>
      <c r="N212" s="57"/>
      <c r="O212" s="122"/>
      <c r="P212" s="215"/>
      <c r="Q212" s="215"/>
      <c r="R212" s="57"/>
    </row>
    <row r="213" spans="1:18" x14ac:dyDescent="0.2">
      <c r="A213" s="191"/>
      <c r="B213" s="191"/>
      <c r="C213" s="146"/>
      <c r="D213" s="191"/>
      <c r="E213" s="146"/>
      <c r="F213" s="168"/>
      <c r="G213" s="168"/>
      <c r="H213" s="168"/>
      <c r="I213" s="168"/>
      <c r="J213" s="182"/>
      <c r="K213" s="182"/>
      <c r="L213" s="168"/>
      <c r="M213" s="168"/>
      <c r="N213" s="146"/>
      <c r="O213" s="168"/>
      <c r="P213" s="168"/>
      <c r="Q213" s="168"/>
      <c r="R213" s="146"/>
    </row>
    <row r="214" spans="1:18" x14ac:dyDescent="0.2">
      <c r="A214" s="191"/>
      <c r="B214" s="191"/>
      <c r="C214" s="146"/>
      <c r="D214" s="191"/>
      <c r="E214" s="146"/>
      <c r="F214" s="168"/>
      <c r="G214" s="168"/>
      <c r="H214" s="168"/>
      <c r="I214" s="168"/>
      <c r="J214" s="182"/>
      <c r="K214" s="182"/>
      <c r="L214" s="168"/>
      <c r="M214" s="168"/>
      <c r="N214" s="146"/>
      <c r="O214" s="168"/>
      <c r="P214" s="168"/>
      <c r="Q214" s="168"/>
      <c r="R214" s="146"/>
    </row>
    <row r="215" spans="1:18" x14ac:dyDescent="0.2">
      <c r="A215" s="191"/>
      <c r="B215" s="191"/>
      <c r="C215" s="146"/>
      <c r="D215" s="191"/>
      <c r="E215" s="146"/>
      <c r="F215" s="168"/>
      <c r="G215" s="168"/>
      <c r="H215" s="168"/>
      <c r="I215" s="168"/>
      <c r="J215" s="182"/>
      <c r="K215" s="182"/>
      <c r="L215" s="168"/>
      <c r="M215" s="168"/>
      <c r="N215" s="146"/>
      <c r="O215" s="168"/>
      <c r="P215" s="168"/>
      <c r="Q215" s="168"/>
      <c r="R215" s="146"/>
    </row>
    <row r="216" spans="1:18" x14ac:dyDescent="0.2">
      <c r="A216" s="191"/>
      <c r="B216" s="191"/>
      <c r="C216" s="146"/>
      <c r="D216" s="191"/>
      <c r="E216" s="146"/>
      <c r="F216" s="168"/>
      <c r="G216" s="168"/>
      <c r="H216" s="168"/>
      <c r="I216" s="168"/>
      <c r="J216" s="182"/>
      <c r="K216" s="182"/>
      <c r="L216" s="168"/>
      <c r="M216" s="168"/>
      <c r="N216" s="146"/>
      <c r="O216" s="168"/>
      <c r="P216" s="168"/>
      <c r="Q216" s="168"/>
      <c r="R216" s="146"/>
    </row>
    <row r="217" spans="1:18" x14ac:dyDescent="0.2">
      <c r="A217" s="191"/>
      <c r="B217" s="191"/>
      <c r="C217" s="146"/>
      <c r="D217" s="191"/>
      <c r="E217" s="146"/>
      <c r="F217" s="168"/>
      <c r="G217" s="168"/>
      <c r="H217" s="168"/>
      <c r="I217" s="168"/>
      <c r="J217" s="182"/>
      <c r="K217" s="182"/>
      <c r="L217" s="168"/>
      <c r="M217" s="168"/>
      <c r="N217" s="146"/>
      <c r="O217" s="168"/>
      <c r="P217" s="168"/>
      <c r="Q217" s="168"/>
      <c r="R217" s="146"/>
    </row>
    <row r="218" spans="1:18" x14ac:dyDescent="0.2">
      <c r="A218" s="191"/>
      <c r="B218" s="191"/>
      <c r="C218" s="146"/>
      <c r="D218" s="191"/>
      <c r="E218" s="146"/>
      <c r="F218" s="168"/>
      <c r="G218" s="168"/>
      <c r="H218" s="168"/>
      <c r="I218" s="168"/>
      <c r="J218" s="182"/>
      <c r="K218" s="182"/>
      <c r="L218" s="168"/>
      <c r="M218" s="168"/>
      <c r="N218" s="146"/>
      <c r="O218" s="168"/>
      <c r="P218" s="168"/>
      <c r="Q218" s="168"/>
      <c r="R218" s="146"/>
    </row>
    <row r="219" spans="1:18" x14ac:dyDescent="0.2">
      <c r="A219" s="191"/>
      <c r="B219" s="191"/>
      <c r="C219" s="146"/>
      <c r="D219" s="191"/>
      <c r="E219" s="146"/>
      <c r="F219" s="168"/>
      <c r="G219" s="168"/>
      <c r="H219" s="168"/>
      <c r="I219" s="168"/>
      <c r="J219" s="182"/>
      <c r="K219" s="182"/>
      <c r="L219" s="168"/>
      <c r="M219" s="168"/>
      <c r="N219" s="146"/>
      <c r="O219" s="217"/>
      <c r="P219" s="168"/>
      <c r="Q219" s="168"/>
      <c r="R219" s="146"/>
    </row>
    <row r="220" spans="1:18" x14ac:dyDescent="0.2">
      <c r="A220" s="191"/>
      <c r="B220" s="191"/>
      <c r="C220" s="146"/>
      <c r="D220" s="191"/>
      <c r="E220" s="146"/>
      <c r="F220" s="168"/>
      <c r="G220" s="168"/>
      <c r="H220" s="168"/>
      <c r="I220" s="168"/>
      <c r="J220" s="182"/>
      <c r="K220" s="182"/>
      <c r="L220" s="168"/>
      <c r="M220" s="168"/>
      <c r="N220" s="146"/>
      <c r="O220" s="168"/>
      <c r="P220" s="168"/>
      <c r="Q220" s="168"/>
      <c r="R220" s="146"/>
    </row>
    <row r="221" spans="1:18" x14ac:dyDescent="0.2">
      <c r="A221" s="191"/>
      <c r="B221" s="191"/>
      <c r="C221" s="146"/>
      <c r="D221" s="191"/>
      <c r="E221" s="146"/>
      <c r="F221" s="168"/>
      <c r="G221" s="168"/>
      <c r="H221" s="168"/>
      <c r="I221" s="168"/>
      <c r="J221" s="182"/>
      <c r="K221" s="182"/>
      <c r="L221" s="168"/>
      <c r="M221" s="168"/>
      <c r="N221" s="146"/>
      <c r="O221" s="168"/>
      <c r="P221" s="168"/>
      <c r="Q221" s="168"/>
      <c r="R221" s="146"/>
    </row>
  </sheetData>
  <sortState ref="A6:EW83">
    <sortCondition ref="L6:L83"/>
  </sortState>
  <phoneticPr fontId="0" type="noConversion"/>
  <dataValidations count="3">
    <dataValidation operator="equal" allowBlank="1" showErrorMessage="1" sqref="N177:N206"/>
    <dataValidation type="list" operator="equal" allowBlank="1" sqref="N130:N176 O129 N128">
      <formula1>IF(N128&lt;&gt;"",OFFSET(F_Acheteurs,MATCH(N128&amp;"*",F_Acheteurs,0)-1,,COUNTIF(F_Acheteurs,N128&amp;"*"),1),F_Acheteurs)</formula1>
    </dataValidation>
    <dataValidation type="list" operator="equal" allowBlank="1" sqref="N25:N35 N22">
      <formula1>#REF!</formula1>
    </dataValidation>
  </dataValidations>
  <pageMargins left="0.39370078740157483" right="0.39370078740157483" top="0.39370078740157483" bottom="0.51181102362204722" header="0.51181102362204722" footer="0.23622047244094491"/>
  <pageSetup paperSize="9" scale="55" fitToHeight="2" orientation="landscape" r:id="rId1"/>
  <headerFooter alignWithMargins="0">
    <oddFooter>&amp;LCRPF Nouvelle-Aquitaine&amp;C&amp;P/&amp;N&amp;R&amp;D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CY163"/>
  <sheetViews>
    <sheetView showGridLines="0" zoomScale="85" zoomScaleNormal="85" zoomScaleSheetLayoutView="100" workbookViewId="0">
      <pane xSplit="1" ySplit="5" topLeftCell="C6" activePane="bottomRight" state="frozen"/>
      <selection activeCell="B9" sqref="B9"/>
      <selection pane="topRight" activeCell="B9" sqref="B9"/>
      <selection pane="bottomLeft" activeCell="B9" sqref="B9"/>
      <selection pane="bottomRight" activeCell="Q21" sqref="Q21"/>
    </sheetView>
  </sheetViews>
  <sheetFormatPr baseColWidth="10" defaultColWidth="11.42578125" defaultRowHeight="12.6" customHeight="1" x14ac:dyDescent="0.2"/>
  <cols>
    <col min="1" max="1" width="8.28515625" style="308" customWidth="1"/>
    <col min="2" max="2" width="20.140625" style="308" bestFit="1" customWidth="1"/>
    <col min="3" max="3" width="12.42578125" style="308" bestFit="1" customWidth="1"/>
    <col min="4" max="4" width="32.7109375" style="308" bestFit="1" customWidth="1"/>
    <col min="5" max="5" width="10.7109375" style="308" bestFit="1" customWidth="1"/>
    <col min="6" max="6" width="7.42578125" style="308" customWidth="1"/>
    <col min="7" max="7" width="12.28515625" style="308" bestFit="1" customWidth="1"/>
    <col min="8" max="8" width="12.28515625" style="308" customWidth="1"/>
    <col min="9" max="9" width="19.42578125" style="308" bestFit="1" customWidth="1"/>
    <col min="10" max="10" width="12.28515625" style="308" customWidth="1"/>
    <col min="11" max="13" width="12.28515625" style="310" customWidth="1"/>
    <col min="14" max="14" width="22.5703125" style="310" bestFit="1" customWidth="1"/>
    <col min="15" max="19" width="12.28515625" style="310" customWidth="1"/>
    <col min="20" max="21" width="37.5703125" style="308" customWidth="1"/>
    <col min="22" max="116" width="11.42578125" style="308"/>
    <col min="117" max="117" width="9.140625" style="308" customWidth="1"/>
    <col min="118" max="16384" width="11.42578125" style="308"/>
  </cols>
  <sheetData>
    <row r="1" spans="1:23" s="322" customFormat="1" ht="12.6" customHeight="1" x14ac:dyDescent="0.25">
      <c r="A1" s="328" t="str">
        <f>+'BLOC PM'!A1</f>
        <v>RESULTAT DE LA VENTE DES EXPERTS du 18 novembre 2021  - A distance</v>
      </c>
      <c r="B1" s="327"/>
      <c r="C1" s="327"/>
      <c r="D1" s="327"/>
      <c r="E1" s="327"/>
      <c r="F1" s="327"/>
      <c r="K1" s="323"/>
      <c r="L1" s="323"/>
      <c r="M1" s="323"/>
      <c r="N1" s="323"/>
      <c r="O1" s="323"/>
      <c r="P1" s="323"/>
      <c r="Q1" s="323"/>
      <c r="R1" s="323"/>
      <c r="S1" s="323"/>
    </row>
    <row r="2" spans="1:23" s="322" customFormat="1" ht="12.6" customHeight="1" x14ac:dyDescent="0.2">
      <c r="A2" s="326"/>
      <c r="K2" s="323"/>
      <c r="L2" s="323"/>
      <c r="M2" s="323"/>
      <c r="N2" s="323"/>
      <c r="O2" s="323"/>
      <c r="P2" s="323"/>
      <c r="Q2" s="323"/>
      <c r="R2" s="323"/>
      <c r="S2" s="323"/>
    </row>
    <row r="3" spans="1:23" s="322" customFormat="1" ht="12.6" customHeight="1" x14ac:dyDescent="0.2">
      <c r="A3" s="325"/>
      <c r="B3" s="324"/>
      <c r="K3" s="323"/>
      <c r="L3" s="323"/>
      <c r="M3" s="323"/>
      <c r="N3" s="323"/>
      <c r="O3" s="323"/>
      <c r="P3" s="323"/>
      <c r="Q3" s="323"/>
      <c r="R3" s="323"/>
      <c r="S3" s="323"/>
    </row>
    <row r="4" spans="1:23" s="322" customFormat="1" ht="12.6" customHeight="1" x14ac:dyDescent="0.2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</row>
    <row r="5" spans="1:23" s="316" customFormat="1" ht="12" customHeight="1" x14ac:dyDescent="0.2">
      <c r="A5" s="320" t="s">
        <v>82</v>
      </c>
      <c r="B5" s="320" t="s">
        <v>28</v>
      </c>
      <c r="C5" s="320" t="s">
        <v>109</v>
      </c>
      <c r="D5" s="320" t="s">
        <v>1</v>
      </c>
      <c r="E5" s="320" t="s">
        <v>83</v>
      </c>
      <c r="F5" s="320" t="s">
        <v>93</v>
      </c>
      <c r="G5" s="320" t="s">
        <v>195</v>
      </c>
      <c r="H5" s="320" t="s">
        <v>194</v>
      </c>
      <c r="I5" s="320" t="s">
        <v>193</v>
      </c>
      <c r="J5" s="320" t="s">
        <v>196</v>
      </c>
      <c r="K5" s="320" t="s">
        <v>212</v>
      </c>
      <c r="L5" s="320" t="s">
        <v>192</v>
      </c>
      <c r="M5" s="320" t="s">
        <v>191</v>
      </c>
      <c r="N5" s="320" t="s">
        <v>0</v>
      </c>
      <c r="O5" s="320" t="s">
        <v>190</v>
      </c>
      <c r="P5" s="320" t="s">
        <v>189</v>
      </c>
      <c r="Q5" s="320" t="s">
        <v>2</v>
      </c>
      <c r="R5" s="320" t="s">
        <v>90</v>
      </c>
      <c r="S5" s="320" t="s">
        <v>188</v>
      </c>
    </row>
    <row r="6" spans="1:23" ht="12" customHeight="1" x14ac:dyDescent="0.2">
      <c r="A6" s="384">
        <v>1</v>
      </c>
      <c r="B6" s="384" t="s">
        <v>29</v>
      </c>
      <c r="C6" s="384" t="s">
        <v>107</v>
      </c>
      <c r="D6" s="384" t="s">
        <v>237</v>
      </c>
      <c r="E6" s="384" t="s">
        <v>184</v>
      </c>
      <c r="F6" s="384">
        <v>14</v>
      </c>
      <c r="G6" s="384">
        <v>700</v>
      </c>
      <c r="H6" s="384">
        <v>50</v>
      </c>
      <c r="I6" s="384">
        <v>0</v>
      </c>
      <c r="J6" s="384"/>
      <c r="K6" s="384"/>
      <c r="L6" s="351">
        <v>18.63</v>
      </c>
      <c r="M6" s="384"/>
      <c r="N6" s="384" t="s">
        <v>210</v>
      </c>
      <c r="O6" s="176">
        <v>16.100000000000001</v>
      </c>
      <c r="P6" s="176">
        <v>15.57</v>
      </c>
      <c r="Q6" s="384">
        <v>10</v>
      </c>
      <c r="R6" s="384" t="s">
        <v>220</v>
      </c>
      <c r="S6" s="385">
        <f>+Tableau2[[#This Row],[Prix u (€/st)]]*Tableau2[[#This Row],[V tot (st)]]</f>
        <v>13041</v>
      </c>
      <c r="T6" s="317"/>
      <c r="U6" s="317"/>
      <c r="V6" s="310"/>
      <c r="W6" s="310"/>
    </row>
    <row r="7" spans="1:23" ht="12" customHeight="1" x14ac:dyDescent="0.2">
      <c r="A7" s="384">
        <v>2</v>
      </c>
      <c r="B7" s="384" t="s">
        <v>29</v>
      </c>
      <c r="C7" s="384" t="s">
        <v>107</v>
      </c>
      <c r="D7" s="384" t="s">
        <v>219</v>
      </c>
      <c r="E7" s="384" t="s">
        <v>141</v>
      </c>
      <c r="F7" s="384">
        <v>20</v>
      </c>
      <c r="G7" s="384">
        <v>700</v>
      </c>
      <c r="H7" s="384">
        <v>35</v>
      </c>
      <c r="I7" s="384">
        <v>0</v>
      </c>
      <c r="J7" s="384"/>
      <c r="K7" s="384"/>
      <c r="L7" s="351">
        <v>19.63</v>
      </c>
      <c r="M7" s="384"/>
      <c r="N7" s="384" t="s">
        <v>238</v>
      </c>
      <c r="O7" s="176">
        <v>19.37</v>
      </c>
      <c r="P7" s="176">
        <v>18.87</v>
      </c>
      <c r="Q7" s="384">
        <v>9</v>
      </c>
      <c r="R7" s="384" t="s">
        <v>220</v>
      </c>
      <c r="S7" s="385">
        <f>+Tableau2[[#This Row],[Prix u (€/st)]]*Tableau2[[#This Row],[V tot (st)]]</f>
        <v>13741</v>
      </c>
      <c r="T7" s="317"/>
      <c r="U7" s="317"/>
      <c r="V7" s="310"/>
      <c r="W7" s="310"/>
    </row>
    <row r="8" spans="1:23" ht="12" customHeight="1" x14ac:dyDescent="0.2">
      <c r="A8" s="384">
        <v>7</v>
      </c>
      <c r="B8" s="384" t="s">
        <v>29</v>
      </c>
      <c r="C8" s="384" t="s">
        <v>107</v>
      </c>
      <c r="D8" s="384" t="s">
        <v>176</v>
      </c>
      <c r="E8" s="384" t="s">
        <v>184</v>
      </c>
      <c r="F8" s="384">
        <v>46</v>
      </c>
      <c r="G8" s="384">
        <v>2500</v>
      </c>
      <c r="H8" s="384">
        <v>54.347827911376953</v>
      </c>
      <c r="I8" s="384">
        <v>0</v>
      </c>
      <c r="J8" s="384"/>
      <c r="K8" s="384"/>
      <c r="L8" s="351">
        <v>12.79</v>
      </c>
      <c r="M8" s="384"/>
      <c r="N8" s="384" t="s">
        <v>239</v>
      </c>
      <c r="O8" s="176">
        <v>12.77</v>
      </c>
      <c r="P8" s="176">
        <v>12.35</v>
      </c>
      <c r="Q8" s="384">
        <v>4</v>
      </c>
      <c r="R8" s="384" t="s">
        <v>220</v>
      </c>
      <c r="S8" s="385">
        <f>+Tableau2[[#This Row],[Prix u (€/st)]]*Tableau2[[#This Row],[V tot (st)]]</f>
        <v>31974.999999999996</v>
      </c>
      <c r="T8" s="317"/>
      <c r="U8" s="317"/>
      <c r="V8" s="310"/>
      <c r="W8" s="310"/>
    </row>
    <row r="9" spans="1:23" ht="12" customHeight="1" x14ac:dyDescent="0.2">
      <c r="A9" s="384">
        <v>9</v>
      </c>
      <c r="B9" s="384" t="s">
        <v>29</v>
      </c>
      <c r="C9" s="384" t="s">
        <v>107</v>
      </c>
      <c r="D9" s="384" t="s">
        <v>200</v>
      </c>
      <c r="E9" s="384" t="s">
        <v>186</v>
      </c>
      <c r="F9" s="384">
        <v>60</v>
      </c>
      <c r="G9" s="384">
        <v>3000</v>
      </c>
      <c r="H9" s="384">
        <v>50</v>
      </c>
      <c r="I9" s="384">
        <v>19500</v>
      </c>
      <c r="J9" s="384"/>
      <c r="K9" s="384"/>
      <c r="L9" s="351">
        <v>16.100000000000001</v>
      </c>
      <c r="M9" s="384"/>
      <c r="N9" s="384" t="s">
        <v>240</v>
      </c>
      <c r="O9" s="176">
        <v>15.08</v>
      </c>
      <c r="P9" s="176">
        <v>14.18</v>
      </c>
      <c r="Q9" s="384">
        <v>8</v>
      </c>
      <c r="R9" s="384" t="s">
        <v>220</v>
      </c>
      <c r="S9" s="385">
        <f>+Tableau2[[#This Row],[Prix u (€/st)]]*Tableau2[[#This Row],[V tot (st)]]</f>
        <v>48300.000000000007</v>
      </c>
      <c r="T9" s="317"/>
      <c r="U9" s="317"/>
      <c r="V9" s="310"/>
      <c r="W9" s="310"/>
    </row>
    <row r="10" spans="1:23" ht="12" customHeight="1" x14ac:dyDescent="0.2">
      <c r="A10" s="384">
        <v>10</v>
      </c>
      <c r="B10" s="384" t="s">
        <v>29</v>
      </c>
      <c r="C10" s="384" t="s">
        <v>107</v>
      </c>
      <c r="D10" s="384" t="s">
        <v>200</v>
      </c>
      <c r="E10" s="384" t="s">
        <v>186</v>
      </c>
      <c r="F10" s="384">
        <v>50</v>
      </c>
      <c r="G10" s="384">
        <v>2000</v>
      </c>
      <c r="H10" s="384">
        <v>40</v>
      </c>
      <c r="I10" s="384">
        <v>6700</v>
      </c>
      <c r="J10" s="384"/>
      <c r="K10" s="384"/>
      <c r="L10" s="351">
        <v>19.97</v>
      </c>
      <c r="M10" s="384"/>
      <c r="N10" s="384" t="s">
        <v>187</v>
      </c>
      <c r="O10" s="176">
        <v>18.25</v>
      </c>
      <c r="P10" s="176">
        <v>17.96</v>
      </c>
      <c r="Q10" s="384">
        <v>6</v>
      </c>
      <c r="R10" s="384" t="s">
        <v>220</v>
      </c>
      <c r="S10" s="385">
        <f>+Tableau2[[#This Row],[Prix u (€/st)]]*Tableau2[[#This Row],[V tot (st)]]</f>
        <v>39940</v>
      </c>
      <c r="T10" s="317"/>
      <c r="U10" s="317"/>
      <c r="V10" s="310"/>
      <c r="W10" s="310"/>
    </row>
    <row r="11" spans="1:23" ht="12" customHeight="1" x14ac:dyDescent="0.2">
      <c r="A11" s="384">
        <v>18</v>
      </c>
      <c r="B11" s="384" t="s">
        <v>29</v>
      </c>
      <c r="C11" s="384" t="s">
        <v>107</v>
      </c>
      <c r="D11" s="384" t="s">
        <v>185</v>
      </c>
      <c r="E11" s="384" t="s">
        <v>184</v>
      </c>
      <c r="F11" s="384">
        <v>36</v>
      </c>
      <c r="G11" s="384">
        <v>2000</v>
      </c>
      <c r="H11" s="384">
        <v>55.555557250976562</v>
      </c>
      <c r="I11" s="384">
        <v>0</v>
      </c>
      <c r="J11" s="384"/>
      <c r="K11" s="384"/>
      <c r="L11" s="351">
        <v>13.55</v>
      </c>
      <c r="M11" s="384"/>
      <c r="N11" s="384" t="s">
        <v>209</v>
      </c>
      <c r="O11" s="176">
        <v>13.26</v>
      </c>
      <c r="P11" s="176">
        <v>13.16</v>
      </c>
      <c r="Q11" s="384">
        <v>7</v>
      </c>
      <c r="R11" s="384" t="s">
        <v>253</v>
      </c>
      <c r="S11" s="385">
        <f>+Tableau2[[#This Row],[Prix u (€/st)]]*Tableau2[[#This Row],[V tot (st)]]</f>
        <v>27100</v>
      </c>
      <c r="T11" s="317"/>
      <c r="U11" s="317"/>
      <c r="V11" s="310"/>
      <c r="W11" s="310"/>
    </row>
    <row r="12" spans="1:23" ht="12" customHeight="1" x14ac:dyDescent="0.2">
      <c r="A12" s="384">
        <v>19</v>
      </c>
      <c r="B12" s="384" t="s">
        <v>29</v>
      </c>
      <c r="C12" s="384" t="s">
        <v>107</v>
      </c>
      <c r="D12" s="384" t="s">
        <v>185</v>
      </c>
      <c r="E12" s="384" t="s">
        <v>184</v>
      </c>
      <c r="F12" s="384">
        <v>44</v>
      </c>
      <c r="G12" s="384">
        <v>2600</v>
      </c>
      <c r="H12" s="384">
        <v>59.090908050537109</v>
      </c>
      <c r="I12" s="384">
        <v>0</v>
      </c>
      <c r="J12" s="384"/>
      <c r="K12" s="384"/>
      <c r="L12" s="351">
        <v>13.81</v>
      </c>
      <c r="M12" s="384"/>
      <c r="N12" s="384" t="s">
        <v>241</v>
      </c>
      <c r="O12" s="176">
        <v>13.76</v>
      </c>
      <c r="P12" s="176">
        <v>13.72</v>
      </c>
      <c r="Q12" s="384">
        <v>7</v>
      </c>
      <c r="R12" s="384" t="s">
        <v>253</v>
      </c>
      <c r="S12" s="385">
        <f>+Tableau2[[#This Row],[Prix u (€/st)]]*Tableau2[[#This Row],[V tot (st)]]</f>
        <v>35906</v>
      </c>
      <c r="T12" s="317"/>
      <c r="U12" s="317"/>
      <c r="V12" s="310"/>
      <c r="W12" s="310"/>
    </row>
    <row r="13" spans="1:23" ht="12" customHeight="1" x14ac:dyDescent="0.2">
      <c r="A13" s="384">
        <v>20</v>
      </c>
      <c r="B13" s="384" t="s">
        <v>29</v>
      </c>
      <c r="C13" s="384" t="s">
        <v>107</v>
      </c>
      <c r="D13" s="384" t="s">
        <v>185</v>
      </c>
      <c r="E13" s="384" t="s">
        <v>184</v>
      </c>
      <c r="F13" s="384">
        <v>51</v>
      </c>
      <c r="G13" s="384">
        <v>2300</v>
      </c>
      <c r="H13" s="384">
        <v>45.098037719726563</v>
      </c>
      <c r="I13" s="384">
        <v>0</v>
      </c>
      <c r="J13" s="384"/>
      <c r="K13" s="384"/>
      <c r="L13" s="351">
        <v>13.84</v>
      </c>
      <c r="M13" s="384"/>
      <c r="N13" s="384" t="s">
        <v>239</v>
      </c>
      <c r="O13" s="176">
        <v>13.63</v>
      </c>
      <c r="P13" s="176">
        <v>13.57</v>
      </c>
      <c r="Q13" s="384">
        <v>7</v>
      </c>
      <c r="R13" s="384" t="s">
        <v>252</v>
      </c>
      <c r="S13" s="385">
        <f>+Tableau2[[#This Row],[Prix u (€/st)]]*Tableau2[[#This Row],[V tot (st)]]</f>
        <v>31832</v>
      </c>
      <c r="T13" s="317"/>
      <c r="U13" s="317"/>
      <c r="V13" s="310"/>
      <c r="W13" s="310"/>
    </row>
    <row r="14" spans="1:23" ht="12" customHeight="1" x14ac:dyDescent="0.2">
      <c r="A14" s="384">
        <v>21</v>
      </c>
      <c r="B14" s="384" t="s">
        <v>29</v>
      </c>
      <c r="C14" s="384" t="s">
        <v>107</v>
      </c>
      <c r="D14" s="384" t="s">
        <v>201</v>
      </c>
      <c r="E14" s="384" t="s">
        <v>184</v>
      </c>
      <c r="F14" s="384">
        <v>20</v>
      </c>
      <c r="G14" s="384">
        <v>800</v>
      </c>
      <c r="H14" s="384">
        <v>40</v>
      </c>
      <c r="I14" s="384">
        <v>0</v>
      </c>
      <c r="J14" s="384"/>
      <c r="K14" s="384"/>
      <c r="L14" s="351">
        <v>13.43</v>
      </c>
      <c r="M14" s="384"/>
      <c r="N14" s="384" t="s">
        <v>221</v>
      </c>
      <c r="O14" s="176">
        <v>13.03</v>
      </c>
      <c r="P14" s="176">
        <v>12.77</v>
      </c>
      <c r="Q14" s="384">
        <v>5</v>
      </c>
      <c r="R14" s="384" t="s">
        <v>251</v>
      </c>
      <c r="S14" s="385">
        <f>+Tableau2[[#This Row],[Prix u (€/st)]]*Tableau2[[#This Row],[V tot (st)]]</f>
        <v>10744</v>
      </c>
      <c r="T14" s="317"/>
      <c r="U14" s="317"/>
      <c r="V14" s="310"/>
      <c r="W14" s="310"/>
    </row>
    <row r="15" spans="1:23" ht="12" customHeight="1" x14ac:dyDescent="0.2">
      <c r="A15" s="384">
        <v>22</v>
      </c>
      <c r="B15" s="384" t="s">
        <v>29</v>
      </c>
      <c r="C15" s="384" t="s">
        <v>107</v>
      </c>
      <c r="D15" s="384" t="s">
        <v>185</v>
      </c>
      <c r="E15" s="384" t="s">
        <v>184</v>
      </c>
      <c r="F15" s="384">
        <v>24</v>
      </c>
      <c r="G15" s="384">
        <v>1300</v>
      </c>
      <c r="H15" s="384">
        <v>18.75</v>
      </c>
      <c r="I15" s="384">
        <v>0</v>
      </c>
      <c r="J15" s="384"/>
      <c r="K15" s="384"/>
      <c r="L15" s="351">
        <v>14.12</v>
      </c>
      <c r="M15" s="384"/>
      <c r="N15" s="384" t="s">
        <v>209</v>
      </c>
      <c r="O15" s="176">
        <v>14.07</v>
      </c>
      <c r="P15" s="176">
        <v>13.97</v>
      </c>
      <c r="Q15" s="384">
        <v>6</v>
      </c>
      <c r="R15" s="384" t="s">
        <v>250</v>
      </c>
      <c r="S15" s="385">
        <f>+Tableau2[[#This Row],[Prix u (€/st)]]*Tableau2[[#This Row],[V tot (st)]]</f>
        <v>18356</v>
      </c>
      <c r="T15" s="317"/>
      <c r="U15" s="317"/>
      <c r="V15" s="310"/>
      <c r="W15" s="310"/>
    </row>
    <row r="16" spans="1:23" ht="12" customHeight="1" x14ac:dyDescent="0.2">
      <c r="A16" s="384">
        <v>23</v>
      </c>
      <c r="B16" s="384" t="s">
        <v>29</v>
      </c>
      <c r="C16" s="384" t="s">
        <v>242</v>
      </c>
      <c r="D16" s="384" t="s">
        <v>185</v>
      </c>
      <c r="E16" s="384" t="s">
        <v>141</v>
      </c>
      <c r="F16" s="384">
        <v>11</v>
      </c>
      <c r="G16" s="384">
        <v>450</v>
      </c>
      <c r="H16" s="384">
        <v>40.909091949462891</v>
      </c>
      <c r="I16" s="384">
        <v>0</v>
      </c>
      <c r="J16" s="384"/>
      <c r="K16" s="384"/>
      <c r="L16" s="351">
        <v>18.170000000000002</v>
      </c>
      <c r="M16" s="384"/>
      <c r="N16" s="384" t="s">
        <v>187</v>
      </c>
      <c r="O16" s="176">
        <v>17.8</v>
      </c>
      <c r="P16" s="176">
        <v>17.64</v>
      </c>
      <c r="Q16" s="384">
        <v>6</v>
      </c>
      <c r="R16" s="384" t="s">
        <v>249</v>
      </c>
      <c r="S16" s="385">
        <f>+Tableau2[[#This Row],[Prix u (€/st)]]*Tableau2[[#This Row],[V tot (st)]]</f>
        <v>8176.5000000000009</v>
      </c>
      <c r="T16" s="317"/>
      <c r="U16" s="317"/>
      <c r="V16" s="310"/>
      <c r="W16" s="310"/>
    </row>
    <row r="17" spans="1:23" ht="12" customHeight="1" x14ac:dyDescent="0.2">
      <c r="A17" s="384">
        <v>24</v>
      </c>
      <c r="B17" s="384" t="s">
        <v>29</v>
      </c>
      <c r="C17" s="384" t="s">
        <v>107</v>
      </c>
      <c r="D17" s="384" t="s">
        <v>185</v>
      </c>
      <c r="E17" s="384" t="s">
        <v>204</v>
      </c>
      <c r="F17" s="384">
        <v>15</v>
      </c>
      <c r="G17" s="384">
        <v>600</v>
      </c>
      <c r="H17" s="384">
        <v>40</v>
      </c>
      <c r="I17" s="384">
        <v>930</v>
      </c>
      <c r="J17" s="384"/>
      <c r="K17" s="384"/>
      <c r="L17" s="351">
        <v>22.57</v>
      </c>
      <c r="M17" s="384"/>
      <c r="N17" s="384" t="s">
        <v>187</v>
      </c>
      <c r="O17" s="176">
        <v>20.329999999999998</v>
      </c>
      <c r="P17" s="176">
        <v>19.690000000000001</v>
      </c>
      <c r="Q17" s="384">
        <v>6</v>
      </c>
      <c r="R17" s="384" t="s">
        <v>248</v>
      </c>
      <c r="S17" s="385">
        <f>+Tableau2[[#This Row],[Prix u (€/st)]]*Tableau2[[#This Row],[V tot (st)]]</f>
        <v>13542</v>
      </c>
      <c r="T17" s="317"/>
      <c r="U17" s="317"/>
      <c r="V17" s="310"/>
      <c r="W17" s="310"/>
    </row>
    <row r="18" spans="1:23" ht="12" customHeight="1" x14ac:dyDescent="0.2">
      <c r="A18" s="384">
        <v>25</v>
      </c>
      <c r="B18" s="384" t="s">
        <v>29</v>
      </c>
      <c r="C18" s="384" t="s">
        <v>107</v>
      </c>
      <c r="D18" s="384" t="s">
        <v>199</v>
      </c>
      <c r="E18" s="384" t="s">
        <v>141</v>
      </c>
      <c r="F18" s="384">
        <v>44</v>
      </c>
      <c r="G18" s="384">
        <v>1700</v>
      </c>
      <c r="H18" s="384">
        <v>38.636363983154297</v>
      </c>
      <c r="I18" s="384">
        <v>0</v>
      </c>
      <c r="J18" s="384"/>
      <c r="K18" s="384"/>
      <c r="L18" s="351">
        <v>18.559999999999999</v>
      </c>
      <c r="M18" s="384"/>
      <c r="N18" s="384" t="s">
        <v>239</v>
      </c>
      <c r="O18" s="176">
        <v>18.28</v>
      </c>
      <c r="P18" s="176">
        <v>17.87</v>
      </c>
      <c r="Q18" s="384">
        <v>7</v>
      </c>
      <c r="R18" s="384" t="s">
        <v>220</v>
      </c>
      <c r="S18" s="385">
        <f>+Tableau2[[#This Row],[Prix u (€/st)]]*Tableau2[[#This Row],[V tot (st)]]</f>
        <v>31551.999999999996</v>
      </c>
      <c r="T18" s="317"/>
      <c r="U18" s="317"/>
      <c r="V18" s="310"/>
      <c r="W18" s="310"/>
    </row>
    <row r="19" spans="1:23" ht="12" customHeight="1" x14ac:dyDescent="0.2">
      <c r="A19" s="384">
        <v>26</v>
      </c>
      <c r="B19" s="384" t="s">
        <v>29</v>
      </c>
      <c r="C19" s="384" t="s">
        <v>107</v>
      </c>
      <c r="D19" s="384" t="s">
        <v>198</v>
      </c>
      <c r="E19" s="384" t="s">
        <v>184</v>
      </c>
      <c r="F19" s="384">
        <v>36.450000000000003</v>
      </c>
      <c r="G19" s="384">
        <v>890</v>
      </c>
      <c r="H19" s="384">
        <f>+Tableau2[[#This Row],[V tot (st)]]/Tableau2[[#This Row],[S(ha)]]</f>
        <v>24.417009602194785</v>
      </c>
      <c r="I19" s="384">
        <v>0</v>
      </c>
      <c r="J19" s="384"/>
      <c r="K19" s="384"/>
      <c r="L19" s="351">
        <v>17.170000000000002</v>
      </c>
      <c r="M19" s="384"/>
      <c r="N19" s="384" t="s">
        <v>238</v>
      </c>
      <c r="O19" s="176">
        <v>0</v>
      </c>
      <c r="P19" s="176">
        <v>0</v>
      </c>
      <c r="Q19" s="384">
        <v>1</v>
      </c>
      <c r="R19" s="384" t="s">
        <v>243</v>
      </c>
      <c r="S19" s="385">
        <f>+Tableau2[[#This Row],[Prix u (€/st)]]*Tableau2[[#This Row],[V tot (st)]]</f>
        <v>15281.300000000001</v>
      </c>
      <c r="T19" s="317"/>
      <c r="U19" s="317"/>
      <c r="V19" s="310"/>
      <c r="W19" s="310"/>
    </row>
    <row r="20" spans="1:23" ht="12" customHeight="1" x14ac:dyDescent="0.2">
      <c r="A20" s="384">
        <v>27</v>
      </c>
      <c r="B20" s="384" t="s">
        <v>29</v>
      </c>
      <c r="C20" s="384" t="s">
        <v>107</v>
      </c>
      <c r="D20" s="384" t="s">
        <v>198</v>
      </c>
      <c r="E20" s="384" t="s">
        <v>186</v>
      </c>
      <c r="F20" s="384">
        <v>17.25</v>
      </c>
      <c r="G20" s="384">
        <v>540</v>
      </c>
      <c r="H20" s="384">
        <v>31.304347991943359</v>
      </c>
      <c r="I20" s="384">
        <v>944</v>
      </c>
      <c r="J20" s="384"/>
      <c r="K20" s="384"/>
      <c r="L20" s="351">
        <v>19.510000000000002</v>
      </c>
      <c r="M20" s="384"/>
      <c r="N20" s="384" t="s">
        <v>241</v>
      </c>
      <c r="O20" s="176">
        <v>19.48</v>
      </c>
      <c r="P20" s="176">
        <v>18.68</v>
      </c>
      <c r="Q20" s="384">
        <v>5</v>
      </c>
      <c r="R20" s="384" t="s">
        <v>220</v>
      </c>
      <c r="S20" s="385">
        <f>+Tableau2[[#This Row],[Prix u (€/st)]]*Tableau2[[#This Row],[V tot (st)]]</f>
        <v>10535.400000000001</v>
      </c>
      <c r="T20" s="317"/>
      <c r="U20" s="317"/>
      <c r="V20" s="310"/>
      <c r="W20" s="310"/>
    </row>
    <row r="21" spans="1:23" ht="12" customHeight="1" x14ac:dyDescent="0.2">
      <c r="A21" s="384">
        <v>28</v>
      </c>
      <c r="B21" s="384" t="s">
        <v>29</v>
      </c>
      <c r="C21" s="384" t="s">
        <v>107</v>
      </c>
      <c r="D21" s="384" t="s">
        <v>198</v>
      </c>
      <c r="E21" s="384" t="s">
        <v>112</v>
      </c>
      <c r="F21" s="384">
        <v>9.36</v>
      </c>
      <c r="G21" s="384">
        <v>300</v>
      </c>
      <c r="H21" s="384">
        <v>32.051284790039062</v>
      </c>
      <c r="I21" s="384">
        <v>0</v>
      </c>
      <c r="J21" s="384"/>
      <c r="K21" s="384"/>
      <c r="L21" s="351">
        <v>12</v>
      </c>
      <c r="M21" s="384"/>
      <c r="N21" s="384" t="s">
        <v>166</v>
      </c>
      <c r="O21" s="176">
        <v>7</v>
      </c>
      <c r="P21" s="176">
        <v>0</v>
      </c>
      <c r="Q21" s="384">
        <v>1</v>
      </c>
      <c r="R21" s="384" t="s">
        <v>244</v>
      </c>
      <c r="S21" s="385">
        <f>+Tableau2[[#This Row],[Prix u (€/st)]]*Tableau2[[#This Row],[V tot (st)]]</f>
        <v>3600</v>
      </c>
      <c r="T21" s="317"/>
      <c r="U21" s="317"/>
      <c r="V21" s="310"/>
      <c r="W21" s="310"/>
    </row>
    <row r="22" spans="1:23" ht="12" customHeight="1" x14ac:dyDescent="0.2">
      <c r="A22" s="384">
        <v>29</v>
      </c>
      <c r="B22" s="384" t="s">
        <v>29</v>
      </c>
      <c r="C22" s="384" t="s">
        <v>107</v>
      </c>
      <c r="D22" s="384" t="s">
        <v>226</v>
      </c>
      <c r="E22" s="384" t="s">
        <v>186</v>
      </c>
      <c r="F22" s="384">
        <v>6.54</v>
      </c>
      <c r="G22" s="384">
        <v>100</v>
      </c>
      <c r="H22" s="384">
        <v>15.290519714355469</v>
      </c>
      <c r="I22" s="384">
        <v>377</v>
      </c>
      <c r="J22" s="384"/>
      <c r="K22" s="384"/>
      <c r="L22" s="351">
        <v>15.73</v>
      </c>
      <c r="M22" s="384"/>
      <c r="N22" s="384" t="s">
        <v>210</v>
      </c>
      <c r="O22" s="176">
        <v>11.74</v>
      </c>
      <c r="P22" s="176">
        <v>0</v>
      </c>
      <c r="Q22" s="384">
        <v>2</v>
      </c>
      <c r="R22" s="384" t="s">
        <v>220</v>
      </c>
      <c r="S22" s="385">
        <f>+Tableau2[[#This Row],[Prix u (€/st)]]*Tableau2[[#This Row],[V tot (st)]]</f>
        <v>1573</v>
      </c>
      <c r="T22" s="317"/>
      <c r="U22" s="317"/>
      <c r="V22" s="310"/>
      <c r="W22" s="310"/>
    </row>
    <row r="23" spans="1:23" ht="12" customHeight="1" x14ac:dyDescent="0.2">
      <c r="A23" s="384">
        <v>30</v>
      </c>
      <c r="B23" s="384" t="s">
        <v>29</v>
      </c>
      <c r="C23" s="384" t="s">
        <v>107</v>
      </c>
      <c r="D23" s="384" t="s">
        <v>245</v>
      </c>
      <c r="E23" s="384" t="s">
        <v>186</v>
      </c>
      <c r="F23" s="384">
        <v>11.08</v>
      </c>
      <c r="G23" s="384">
        <v>620</v>
      </c>
      <c r="H23" s="384">
        <v>55.956680297851562</v>
      </c>
      <c r="I23" s="384">
        <v>1399</v>
      </c>
      <c r="J23" s="384"/>
      <c r="K23" s="384"/>
      <c r="L23" s="351">
        <v>17.64</v>
      </c>
      <c r="M23" s="384"/>
      <c r="N23" s="384" t="s">
        <v>210</v>
      </c>
      <c r="O23" s="176">
        <v>16.95</v>
      </c>
      <c r="P23" s="176">
        <v>15.19</v>
      </c>
      <c r="Q23" s="384">
        <v>4</v>
      </c>
      <c r="R23" s="384" t="s">
        <v>220</v>
      </c>
      <c r="S23" s="385">
        <f>+Tableau2[[#This Row],[Prix u (€/st)]]*Tableau2[[#This Row],[V tot (st)]]</f>
        <v>10936.800000000001</v>
      </c>
      <c r="T23" s="317"/>
      <c r="U23" s="317"/>
      <c r="V23" s="310"/>
      <c r="W23" s="310"/>
    </row>
    <row r="24" spans="1:23" ht="12" customHeight="1" x14ac:dyDescent="0.2">
      <c r="A24" s="384">
        <v>31</v>
      </c>
      <c r="B24" s="384" t="s">
        <v>29</v>
      </c>
      <c r="C24" s="384" t="s">
        <v>107</v>
      </c>
      <c r="D24" s="384" t="s">
        <v>207</v>
      </c>
      <c r="E24" s="384" t="s">
        <v>186</v>
      </c>
      <c r="F24" s="384">
        <v>42.17</v>
      </c>
      <c r="G24" s="384">
        <v>800</v>
      </c>
      <c r="H24" s="384">
        <v>18.970832824707031</v>
      </c>
      <c r="I24" s="384">
        <v>2617</v>
      </c>
      <c r="J24" s="384"/>
      <c r="K24" s="384"/>
      <c r="L24" s="351">
        <v>22.76</v>
      </c>
      <c r="M24" s="384"/>
      <c r="N24" s="384" t="s">
        <v>210</v>
      </c>
      <c r="O24" s="176">
        <v>11.55</v>
      </c>
      <c r="P24" s="176">
        <v>0</v>
      </c>
      <c r="Q24" s="384">
        <v>2</v>
      </c>
      <c r="R24" s="384" t="s">
        <v>220</v>
      </c>
      <c r="S24" s="385">
        <f>+Tableau2[[#This Row],[Prix u (€/st)]]*Tableau2[[#This Row],[V tot (st)]]</f>
        <v>18208</v>
      </c>
      <c r="T24" s="317"/>
      <c r="U24" s="317"/>
      <c r="V24" s="310"/>
      <c r="W24" s="310"/>
    </row>
    <row r="25" spans="1:23" ht="12" customHeight="1" x14ac:dyDescent="0.2">
      <c r="A25" s="384">
        <v>32</v>
      </c>
      <c r="B25" s="384" t="s">
        <v>29</v>
      </c>
      <c r="C25" s="384" t="s">
        <v>107</v>
      </c>
      <c r="D25" s="384" t="s">
        <v>246</v>
      </c>
      <c r="E25" s="384" t="s">
        <v>184</v>
      </c>
      <c r="F25" s="384">
        <v>12.0945</v>
      </c>
      <c r="G25" s="384">
        <v>300</v>
      </c>
      <c r="H25" s="384">
        <v>24.804664611816406</v>
      </c>
      <c r="I25" s="384">
        <v>2347</v>
      </c>
      <c r="J25" s="384"/>
      <c r="K25" s="384"/>
      <c r="L25" s="351">
        <v>12.12</v>
      </c>
      <c r="M25" s="384"/>
      <c r="N25" s="384" t="s">
        <v>211</v>
      </c>
      <c r="O25" s="176">
        <v>11.16</v>
      </c>
      <c r="P25" s="176">
        <v>10.41</v>
      </c>
      <c r="Q25" s="384">
        <v>4</v>
      </c>
      <c r="R25" s="384" t="s">
        <v>220</v>
      </c>
      <c r="S25" s="385">
        <f>+Tableau2[[#This Row],[Prix u (€/st)]]*Tableau2[[#This Row],[V tot (st)]]</f>
        <v>3635.9999999999995</v>
      </c>
      <c r="T25" s="317"/>
      <c r="U25" s="317"/>
      <c r="V25" s="310"/>
      <c r="W25" s="310"/>
    </row>
    <row r="26" spans="1:23" ht="12" customHeight="1" x14ac:dyDescent="0.2">
      <c r="A26" s="384">
        <v>33</v>
      </c>
      <c r="B26" s="384" t="s">
        <v>29</v>
      </c>
      <c r="C26" s="384" t="s">
        <v>107</v>
      </c>
      <c r="D26" s="384" t="s">
        <v>246</v>
      </c>
      <c r="E26" s="384" t="s">
        <v>112</v>
      </c>
      <c r="F26" s="384">
        <v>21.7043</v>
      </c>
      <c r="G26" s="384">
        <v>900</v>
      </c>
      <c r="H26" s="384">
        <v>41.466438293457031</v>
      </c>
      <c r="I26" s="384">
        <v>1667</v>
      </c>
      <c r="J26" s="384"/>
      <c r="K26" s="384"/>
      <c r="L26" s="351">
        <v>20.76</v>
      </c>
      <c r="M26" s="384"/>
      <c r="N26" s="384" t="s">
        <v>221</v>
      </c>
      <c r="O26" s="176">
        <v>18.22</v>
      </c>
      <c r="P26" s="176">
        <v>16.600000000000001</v>
      </c>
      <c r="Q26" s="384">
        <v>3</v>
      </c>
      <c r="R26" s="384" t="s">
        <v>220</v>
      </c>
      <c r="S26" s="385">
        <f>+Tableau2[[#This Row],[Prix u (€/st)]]*Tableau2[[#This Row],[V tot (st)]]</f>
        <v>18684</v>
      </c>
      <c r="T26" s="317"/>
      <c r="U26" s="317"/>
      <c r="V26" s="310"/>
      <c r="W26" s="310"/>
    </row>
    <row r="27" spans="1:23" ht="12" customHeight="1" x14ac:dyDescent="0.2">
      <c r="A27" s="384">
        <v>34</v>
      </c>
      <c r="B27" s="384" t="s">
        <v>29</v>
      </c>
      <c r="C27" s="384" t="s">
        <v>107</v>
      </c>
      <c r="D27" s="384" t="s">
        <v>247</v>
      </c>
      <c r="E27" s="384" t="s">
        <v>141</v>
      </c>
      <c r="F27" s="384">
        <v>5.42</v>
      </c>
      <c r="G27" s="384">
        <v>300</v>
      </c>
      <c r="H27" s="384">
        <v>55.350551605224609</v>
      </c>
      <c r="I27" s="384">
        <v>1139</v>
      </c>
      <c r="J27" s="384"/>
      <c r="K27" s="384"/>
      <c r="L27" s="351">
        <v>18.37</v>
      </c>
      <c r="M27" s="384"/>
      <c r="N27" s="384" t="s">
        <v>187</v>
      </c>
      <c r="O27" s="176">
        <v>18.13</v>
      </c>
      <c r="P27" s="176">
        <v>17.350000000000001</v>
      </c>
      <c r="Q27" s="384">
        <v>5</v>
      </c>
      <c r="R27" s="384" t="s">
        <v>220</v>
      </c>
      <c r="S27" s="385">
        <f>+Tableau2[[#This Row],[Prix u (€/st)]]*Tableau2[[#This Row],[V tot (st)]]</f>
        <v>5511</v>
      </c>
      <c r="T27" s="317"/>
      <c r="U27" s="317"/>
      <c r="V27" s="310"/>
      <c r="W27" s="310"/>
    </row>
    <row r="28" spans="1:23" s="322" customFormat="1" ht="12.6" customHeight="1" x14ac:dyDescent="0.2">
      <c r="A28" s="384">
        <v>37</v>
      </c>
      <c r="B28" s="384" t="s">
        <v>29</v>
      </c>
      <c r="C28" s="384" t="s">
        <v>107</v>
      </c>
      <c r="D28" s="384" t="s">
        <v>234</v>
      </c>
      <c r="E28" s="384" t="s">
        <v>184</v>
      </c>
      <c r="F28" s="384">
        <v>14.63</v>
      </c>
      <c r="G28" s="384">
        <v>900</v>
      </c>
      <c r="H28" s="384">
        <v>61.517429351806641</v>
      </c>
      <c r="I28" s="384">
        <v>4250</v>
      </c>
      <c r="J28" s="384"/>
      <c r="K28" s="384"/>
      <c r="L28" s="351">
        <v>15.2</v>
      </c>
      <c r="M28" s="384"/>
      <c r="N28" s="384" t="s">
        <v>239</v>
      </c>
      <c r="O28" s="176">
        <v>14.9</v>
      </c>
      <c r="P28" s="176">
        <v>14.34</v>
      </c>
      <c r="Q28" s="384">
        <v>4</v>
      </c>
      <c r="R28" s="384" t="s">
        <v>220</v>
      </c>
      <c r="S28" s="385">
        <f>+Tableau2[[#This Row],[Prix u (€/st)]]*Tableau2[[#This Row],[V tot (st)]]</f>
        <v>13680</v>
      </c>
      <c r="T28" s="317"/>
      <c r="U28" s="317"/>
      <c r="V28" s="310"/>
      <c r="W28" s="310"/>
    </row>
    <row r="29" spans="1:23" s="322" customFormat="1" ht="12.6" customHeight="1" x14ac:dyDescent="0.2">
      <c r="A29" s="384"/>
      <c r="B29" s="384"/>
      <c r="C29" s="384"/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17"/>
      <c r="U29" s="317"/>
      <c r="V29" s="310"/>
      <c r="W29" s="310"/>
    </row>
    <row r="30" spans="1:23" s="322" customFormat="1" ht="12.6" customHeight="1" x14ac:dyDescent="0.2">
      <c r="A30" s="349"/>
      <c r="B30" s="350"/>
      <c r="C30" s="350"/>
      <c r="D30" s="350"/>
      <c r="E30" s="350"/>
      <c r="F30" s="349"/>
      <c r="G30" s="349"/>
      <c r="H30" s="353"/>
      <c r="I30" s="349"/>
      <c r="J30" s="364"/>
      <c r="K30" s="369"/>
      <c r="L30" s="369"/>
      <c r="M30" s="369"/>
      <c r="N30" s="369"/>
      <c r="O30" s="369"/>
      <c r="P30" s="369"/>
      <c r="Q30" s="369"/>
      <c r="R30" s="369"/>
      <c r="S30" s="369"/>
      <c r="T30" s="317"/>
      <c r="U30" s="317"/>
      <c r="V30" s="310"/>
      <c r="W30" s="310"/>
    </row>
    <row r="31" spans="1:23" s="322" customFormat="1" ht="12.6" customHeight="1" x14ac:dyDescent="0.2">
      <c r="A31" s="349"/>
      <c r="B31" s="350"/>
      <c r="C31" s="350"/>
      <c r="D31" s="350"/>
      <c r="E31" s="350"/>
      <c r="F31" s="349"/>
      <c r="G31" s="349"/>
      <c r="H31" s="353"/>
      <c r="I31" s="349"/>
      <c r="J31" s="364"/>
      <c r="K31" s="369"/>
      <c r="L31" s="369"/>
      <c r="M31" s="369"/>
      <c r="N31" s="369"/>
      <c r="O31" s="369"/>
      <c r="P31" s="369"/>
      <c r="Q31" s="369"/>
      <c r="R31" s="369"/>
      <c r="S31" s="369"/>
      <c r="T31" s="317"/>
      <c r="U31" s="317"/>
      <c r="V31" s="310"/>
      <c r="W31" s="310"/>
    </row>
    <row r="32" spans="1:23" s="322" customFormat="1" ht="12.6" customHeight="1" x14ac:dyDescent="0.2">
      <c r="A32" s="349"/>
      <c r="B32" s="350"/>
      <c r="C32" s="350"/>
      <c r="D32" s="350"/>
      <c r="E32" s="350"/>
      <c r="F32" s="349"/>
      <c r="G32" s="349"/>
      <c r="H32" s="353"/>
      <c r="I32" s="349"/>
      <c r="J32" s="364"/>
      <c r="K32" s="369"/>
      <c r="L32" s="369"/>
      <c r="M32" s="369"/>
      <c r="N32" s="369"/>
      <c r="O32" s="369"/>
      <c r="P32" s="369"/>
      <c r="Q32" s="369"/>
      <c r="R32" s="369"/>
      <c r="S32" s="369"/>
      <c r="T32" s="317"/>
      <c r="U32" s="317"/>
      <c r="V32" s="310"/>
      <c r="W32" s="310"/>
    </row>
    <row r="33" spans="1:29" s="319" customFormat="1" ht="12.6" customHeight="1" x14ac:dyDescent="0.2">
      <c r="A33" s="349"/>
      <c r="B33" s="350"/>
      <c r="C33" s="350"/>
      <c r="D33" s="350"/>
      <c r="E33" s="350"/>
      <c r="F33" s="349"/>
      <c r="G33" s="349"/>
      <c r="H33" s="353"/>
      <c r="I33" s="349"/>
      <c r="J33" s="364"/>
      <c r="K33" s="369"/>
      <c r="L33" s="369"/>
      <c r="M33" s="369"/>
      <c r="N33" s="369"/>
      <c r="O33" s="369"/>
      <c r="P33" s="369"/>
      <c r="Q33" s="369"/>
      <c r="R33" s="369"/>
      <c r="S33" s="369"/>
      <c r="T33" s="317"/>
      <c r="U33" s="317"/>
      <c r="V33" s="310"/>
      <c r="W33" s="310"/>
    </row>
    <row r="34" spans="1:29" s="319" customFormat="1" ht="12.6" customHeight="1" x14ac:dyDescent="0.2">
      <c r="A34" s="349"/>
      <c r="B34" s="350"/>
      <c r="C34" s="350"/>
      <c r="D34" s="350"/>
      <c r="E34" s="350"/>
      <c r="F34" s="349"/>
      <c r="G34" s="349"/>
      <c r="H34" s="353"/>
      <c r="I34" s="349"/>
      <c r="J34" s="364"/>
      <c r="K34" s="369"/>
      <c r="L34" s="369"/>
      <c r="M34" s="369"/>
      <c r="N34" s="369"/>
      <c r="O34" s="369"/>
      <c r="P34" s="369"/>
      <c r="Q34" s="369"/>
      <c r="R34" s="369"/>
      <c r="S34" s="369"/>
      <c r="T34" s="317"/>
      <c r="U34" s="317"/>
      <c r="V34" s="310"/>
      <c r="W34" s="310"/>
    </row>
    <row r="35" spans="1:29" s="319" customFormat="1" ht="12.6" customHeight="1" x14ac:dyDescent="0.2">
      <c r="A35" s="349"/>
      <c r="B35" s="350"/>
      <c r="C35" s="350"/>
      <c r="D35" s="350"/>
      <c r="E35" s="350"/>
      <c r="F35" s="349"/>
      <c r="G35" s="349"/>
      <c r="H35" s="353"/>
      <c r="I35" s="349"/>
      <c r="J35" s="364"/>
      <c r="K35" s="369"/>
      <c r="L35" s="369"/>
      <c r="M35" s="369"/>
      <c r="N35" s="369"/>
      <c r="O35" s="369"/>
      <c r="P35" s="369"/>
      <c r="Q35" s="369"/>
      <c r="R35" s="369"/>
      <c r="S35" s="369"/>
      <c r="T35" s="317"/>
      <c r="U35" s="317"/>
      <c r="V35" s="310"/>
      <c r="W35" s="310"/>
    </row>
    <row r="36" spans="1:29" s="319" customFormat="1" ht="12.6" customHeight="1" x14ac:dyDescent="0.2">
      <c r="A36" s="349"/>
      <c r="B36" s="350"/>
      <c r="C36" s="350"/>
      <c r="D36" s="350"/>
      <c r="E36" s="350"/>
      <c r="F36" s="349"/>
      <c r="G36" s="349"/>
      <c r="H36" s="353"/>
      <c r="I36" s="349"/>
      <c r="J36" s="364"/>
      <c r="K36" s="369"/>
      <c r="L36" s="369"/>
      <c r="M36" s="369"/>
      <c r="N36" s="369"/>
      <c r="O36" s="369"/>
      <c r="P36" s="369"/>
      <c r="Q36" s="369"/>
      <c r="R36" s="369"/>
      <c r="S36" s="369"/>
      <c r="T36" s="317"/>
      <c r="U36" s="317"/>
      <c r="V36" s="310"/>
      <c r="W36" s="310"/>
      <c r="X36" s="321"/>
      <c r="Y36" s="321"/>
      <c r="Z36" s="311"/>
      <c r="AA36" s="146"/>
      <c r="AB36" s="168"/>
      <c r="AC36" s="310"/>
    </row>
    <row r="37" spans="1:29" s="319" customFormat="1" ht="12.6" customHeight="1" x14ac:dyDescent="0.2">
      <c r="A37" s="349"/>
      <c r="B37" s="350"/>
      <c r="C37" s="350"/>
      <c r="D37" s="350"/>
      <c r="E37" s="350"/>
      <c r="F37" s="349"/>
      <c r="G37" s="349"/>
      <c r="H37" s="353"/>
      <c r="I37" s="349"/>
      <c r="J37" s="364"/>
      <c r="K37" s="369"/>
      <c r="L37" s="369"/>
      <c r="M37" s="369"/>
      <c r="N37" s="369"/>
      <c r="O37" s="369"/>
      <c r="P37" s="369"/>
      <c r="Q37" s="369"/>
      <c r="R37" s="369"/>
      <c r="S37" s="369"/>
      <c r="T37" s="317"/>
      <c r="U37" s="317"/>
      <c r="V37" s="310"/>
      <c r="W37" s="310"/>
      <c r="X37" s="146"/>
      <c r="Y37" s="146"/>
      <c r="Z37" s="311"/>
      <c r="AA37" s="146"/>
      <c r="AB37" s="168"/>
      <c r="AC37" s="310"/>
    </row>
    <row r="38" spans="1:29" s="319" customFormat="1" ht="12.6" customHeight="1" x14ac:dyDescent="0.2">
      <c r="A38" s="349"/>
      <c r="B38" s="350"/>
      <c r="C38" s="350"/>
      <c r="D38" s="350"/>
      <c r="E38" s="350"/>
      <c r="F38" s="349"/>
      <c r="G38" s="349"/>
      <c r="H38" s="353"/>
      <c r="I38" s="349"/>
      <c r="J38" s="364"/>
      <c r="K38" s="369"/>
      <c r="L38" s="369"/>
      <c r="M38" s="369"/>
      <c r="N38" s="369"/>
      <c r="O38" s="369"/>
      <c r="P38" s="369"/>
      <c r="Q38" s="369"/>
      <c r="R38" s="369"/>
      <c r="S38" s="369"/>
      <c r="T38" s="317"/>
      <c r="U38" s="317"/>
      <c r="V38" s="310"/>
      <c r="W38" s="310"/>
      <c r="X38" s="146"/>
      <c r="Y38" s="146"/>
      <c r="Z38" s="311"/>
      <c r="AA38" s="146"/>
      <c r="AB38" s="168"/>
      <c r="AC38" s="310"/>
    </row>
    <row r="39" spans="1:29" s="319" customFormat="1" ht="12.6" customHeight="1" x14ac:dyDescent="0.2">
      <c r="A39" s="349"/>
      <c r="B39" s="350"/>
      <c r="C39" s="350"/>
      <c r="D39" s="350"/>
      <c r="E39" s="350"/>
      <c r="F39" s="349"/>
      <c r="G39" s="349"/>
      <c r="H39" s="353"/>
      <c r="I39" s="349"/>
      <c r="J39" s="364"/>
      <c r="K39" s="369"/>
      <c r="L39" s="369"/>
      <c r="M39" s="369"/>
      <c r="N39" s="369"/>
      <c r="O39" s="369"/>
      <c r="P39" s="369"/>
      <c r="Q39" s="369"/>
      <c r="R39" s="369"/>
      <c r="S39" s="369"/>
      <c r="T39" s="317"/>
      <c r="U39" s="317"/>
      <c r="V39" s="310"/>
      <c r="W39" s="310"/>
      <c r="X39" s="146"/>
      <c r="Y39" s="146"/>
      <c r="Z39" s="311"/>
      <c r="AA39" s="146"/>
      <c r="AB39" s="168"/>
      <c r="AC39" s="310"/>
    </row>
    <row r="40" spans="1:29" s="319" customFormat="1" ht="12.6" customHeight="1" x14ac:dyDescent="0.2">
      <c r="A40" s="329"/>
      <c r="B40" s="330"/>
      <c r="C40" s="330"/>
      <c r="D40" s="330"/>
      <c r="E40" s="330"/>
      <c r="F40" s="329"/>
      <c r="G40" s="329"/>
      <c r="H40" s="332"/>
      <c r="I40" s="329"/>
      <c r="J40" s="364"/>
      <c r="K40" s="369"/>
      <c r="L40" s="369"/>
      <c r="M40" s="369"/>
      <c r="N40" s="369"/>
      <c r="O40" s="369"/>
      <c r="P40" s="369"/>
      <c r="Q40" s="369"/>
      <c r="R40" s="369"/>
      <c r="S40" s="369"/>
      <c r="T40" s="317"/>
      <c r="U40" s="317"/>
      <c r="V40" s="310"/>
      <c r="W40" s="310"/>
      <c r="X40" s="146"/>
      <c r="Y40" s="146"/>
      <c r="Z40" s="311"/>
      <c r="AA40" s="146"/>
      <c r="AB40" s="168"/>
      <c r="AC40" s="310"/>
    </row>
    <row r="41" spans="1:29" s="319" customFormat="1" ht="12.6" customHeight="1" x14ac:dyDescent="0.2">
      <c r="A41" s="329"/>
      <c r="B41" s="330"/>
      <c r="C41" s="330"/>
      <c r="D41" s="330"/>
      <c r="E41" s="330"/>
      <c r="F41" s="329"/>
      <c r="G41" s="329"/>
      <c r="H41" s="332"/>
      <c r="I41" s="329"/>
      <c r="J41" s="364"/>
      <c r="K41" s="369"/>
      <c r="L41" s="369"/>
      <c r="M41" s="369"/>
      <c r="N41" s="369"/>
      <c r="O41" s="369"/>
      <c r="P41" s="369"/>
      <c r="Q41" s="369"/>
      <c r="R41" s="369"/>
      <c r="S41" s="369"/>
      <c r="T41" s="317"/>
      <c r="U41" s="317"/>
      <c r="V41" s="310"/>
      <c r="W41" s="310"/>
      <c r="X41" s="146"/>
      <c r="Y41" s="146"/>
      <c r="Z41" s="311"/>
      <c r="AA41" s="146"/>
      <c r="AB41" s="168"/>
      <c r="AC41" s="310"/>
    </row>
    <row r="42" spans="1:29" s="319" customFormat="1" ht="12.6" customHeight="1" x14ac:dyDescent="0.2">
      <c r="A42" s="329"/>
      <c r="B42" s="330"/>
      <c r="C42" s="330"/>
      <c r="D42" s="330"/>
      <c r="E42" s="330"/>
      <c r="F42" s="329"/>
      <c r="G42" s="329"/>
      <c r="H42" s="332"/>
      <c r="I42" s="329"/>
      <c r="J42" s="364"/>
      <c r="K42" s="369"/>
      <c r="L42" s="369"/>
      <c r="M42" s="369"/>
      <c r="N42" s="369"/>
      <c r="O42" s="369"/>
      <c r="P42" s="369"/>
      <c r="Q42" s="369"/>
      <c r="R42" s="369"/>
      <c r="S42" s="369"/>
      <c r="T42" s="317"/>
      <c r="U42" s="317"/>
      <c r="V42" s="310"/>
      <c r="W42" s="310"/>
      <c r="X42" s="146"/>
      <c r="Y42" s="146"/>
      <c r="Z42" s="311"/>
      <c r="AA42" s="146"/>
      <c r="AB42" s="168"/>
      <c r="AC42" s="310"/>
    </row>
    <row r="43" spans="1:29" s="319" customFormat="1" ht="12.6" customHeight="1" x14ac:dyDescent="0.2">
      <c r="A43" s="329"/>
      <c r="B43" s="330"/>
      <c r="C43" s="330"/>
      <c r="D43" s="330"/>
      <c r="E43" s="330"/>
      <c r="F43" s="329"/>
      <c r="G43" s="329"/>
      <c r="H43" s="332"/>
      <c r="I43" s="329"/>
      <c r="J43" s="364"/>
      <c r="K43" s="369"/>
      <c r="L43" s="369"/>
      <c r="M43" s="369"/>
      <c r="N43" s="369"/>
      <c r="O43" s="369"/>
      <c r="P43" s="369"/>
      <c r="Q43" s="369"/>
      <c r="R43" s="369"/>
      <c r="S43" s="369"/>
      <c r="T43" s="317"/>
      <c r="U43" s="317"/>
      <c r="V43" s="310"/>
      <c r="W43" s="310"/>
      <c r="X43" s="146"/>
      <c r="Y43" s="146"/>
      <c r="Z43" s="311"/>
      <c r="AA43" s="146"/>
      <c r="AB43" s="168"/>
      <c r="AC43" s="310"/>
    </row>
    <row r="44" spans="1:29" s="319" customFormat="1" ht="12.6" customHeight="1" x14ac:dyDescent="0.2">
      <c r="A44" s="329"/>
      <c r="B44" s="330"/>
      <c r="C44" s="330"/>
      <c r="D44" s="330"/>
      <c r="E44" s="330"/>
      <c r="F44" s="329"/>
      <c r="G44" s="329"/>
      <c r="H44" s="332"/>
      <c r="I44" s="329"/>
      <c r="J44" s="364"/>
      <c r="K44" s="369"/>
      <c r="L44" s="369"/>
      <c r="M44" s="369"/>
      <c r="N44" s="369"/>
      <c r="O44" s="369"/>
      <c r="P44" s="369"/>
      <c r="Q44" s="369"/>
      <c r="R44" s="369"/>
      <c r="S44" s="369"/>
      <c r="T44" s="317"/>
      <c r="U44" s="317"/>
      <c r="V44" s="310"/>
      <c r="W44" s="310"/>
      <c r="X44" s="146"/>
      <c r="Y44" s="146"/>
      <c r="Z44" s="311"/>
      <c r="AA44" s="146"/>
      <c r="AB44" s="168"/>
      <c r="AC44" s="310"/>
    </row>
    <row r="45" spans="1:29" s="319" customFormat="1" ht="12.6" customHeight="1" x14ac:dyDescent="0.2">
      <c r="A45" s="329"/>
      <c r="B45" s="330"/>
      <c r="C45" s="330"/>
      <c r="D45" s="330"/>
      <c r="E45" s="330"/>
      <c r="F45" s="329"/>
      <c r="G45" s="329"/>
      <c r="H45" s="332"/>
      <c r="I45" s="329"/>
      <c r="J45" s="364"/>
      <c r="K45" s="369"/>
      <c r="L45" s="369"/>
      <c r="M45" s="369"/>
      <c r="N45" s="369"/>
      <c r="O45" s="369"/>
      <c r="P45" s="369"/>
      <c r="Q45" s="369"/>
      <c r="R45" s="369"/>
      <c r="S45" s="369"/>
      <c r="T45" s="317"/>
      <c r="U45" s="317"/>
      <c r="V45" s="310"/>
      <c r="W45" s="310"/>
      <c r="X45" s="146"/>
      <c r="Y45" s="146"/>
      <c r="Z45" s="311"/>
      <c r="AA45" s="146"/>
      <c r="AB45" s="168"/>
      <c r="AC45" s="310"/>
    </row>
    <row r="46" spans="1:29" s="319" customFormat="1" ht="12.6" customHeight="1" x14ac:dyDescent="0.2">
      <c r="A46" s="329"/>
      <c r="B46" s="330"/>
      <c r="C46" s="330"/>
      <c r="D46" s="330"/>
      <c r="E46" s="330"/>
      <c r="F46" s="329"/>
      <c r="G46" s="329"/>
      <c r="H46" s="332"/>
      <c r="I46" s="329"/>
      <c r="J46" s="364"/>
      <c r="K46" s="369"/>
      <c r="L46" s="369"/>
      <c r="M46" s="369"/>
      <c r="N46" s="369"/>
      <c r="O46" s="369"/>
      <c r="P46" s="369"/>
      <c r="Q46" s="369"/>
      <c r="R46" s="369"/>
      <c r="S46" s="369"/>
      <c r="T46" s="317"/>
      <c r="U46" s="317"/>
      <c r="V46" s="310"/>
      <c r="W46" s="310"/>
      <c r="X46" s="146"/>
      <c r="Y46" s="146"/>
      <c r="Z46" s="311"/>
      <c r="AA46" s="146"/>
      <c r="AB46" s="168"/>
      <c r="AC46" s="310"/>
    </row>
    <row r="47" spans="1:29" s="319" customFormat="1" ht="12.6" customHeight="1" x14ac:dyDescent="0.2">
      <c r="A47" s="329"/>
      <c r="B47" s="330"/>
      <c r="C47" s="330"/>
      <c r="D47" s="330"/>
      <c r="E47" s="330"/>
      <c r="F47" s="329"/>
      <c r="G47" s="329"/>
      <c r="H47" s="332"/>
      <c r="I47" s="329"/>
      <c r="J47" s="364"/>
      <c r="K47" s="369"/>
      <c r="L47" s="369"/>
      <c r="M47" s="369"/>
      <c r="N47" s="369"/>
      <c r="O47" s="369"/>
      <c r="P47" s="369"/>
      <c r="Q47" s="369"/>
      <c r="R47" s="369"/>
      <c r="S47" s="369"/>
      <c r="T47" s="317"/>
      <c r="U47" s="317"/>
      <c r="V47" s="310"/>
      <c r="W47" s="310"/>
      <c r="X47" s="146"/>
      <c r="Y47" s="146"/>
      <c r="Z47" s="311"/>
      <c r="AA47" s="146"/>
      <c r="AB47" s="168"/>
      <c r="AC47" s="310"/>
    </row>
    <row r="48" spans="1:29" s="319" customFormat="1" ht="12.6" customHeight="1" x14ac:dyDescent="0.2">
      <c r="A48" s="329"/>
      <c r="B48" s="330"/>
      <c r="C48" s="330"/>
      <c r="D48" s="330"/>
      <c r="E48" s="330"/>
      <c r="F48" s="329"/>
      <c r="G48" s="329"/>
      <c r="H48" s="332"/>
      <c r="I48" s="329"/>
      <c r="J48" s="364"/>
      <c r="K48" s="369"/>
      <c r="L48" s="369"/>
      <c r="M48" s="369"/>
      <c r="N48" s="369"/>
      <c r="O48" s="369"/>
      <c r="P48" s="369"/>
      <c r="Q48" s="369"/>
      <c r="R48" s="369"/>
      <c r="S48" s="369"/>
      <c r="T48" s="317"/>
      <c r="U48" s="317"/>
      <c r="V48" s="310"/>
      <c r="W48" s="310"/>
      <c r="X48" s="146"/>
      <c r="Y48" s="146"/>
      <c r="Z48" s="311"/>
      <c r="AA48" s="146"/>
      <c r="AB48" s="168"/>
      <c r="AC48" s="310"/>
    </row>
    <row r="49" spans="1:29" s="319" customFormat="1" ht="12.6" customHeight="1" x14ac:dyDescent="0.2">
      <c r="A49" s="329"/>
      <c r="B49" s="330"/>
      <c r="C49" s="330"/>
      <c r="D49" s="330"/>
      <c r="E49" s="330"/>
      <c r="F49" s="329"/>
      <c r="G49" s="329"/>
      <c r="H49" s="332"/>
      <c r="I49" s="329"/>
      <c r="J49" s="364"/>
      <c r="K49" s="369"/>
      <c r="L49" s="369"/>
      <c r="M49" s="369"/>
      <c r="N49" s="369"/>
      <c r="O49" s="369"/>
      <c r="P49" s="369"/>
      <c r="Q49" s="369"/>
      <c r="R49" s="369"/>
      <c r="S49" s="369"/>
      <c r="T49" s="317"/>
      <c r="U49" s="317"/>
      <c r="V49" s="310"/>
      <c r="W49" s="310"/>
      <c r="X49" s="146"/>
      <c r="Y49" s="146"/>
      <c r="Z49" s="311"/>
      <c r="AA49" s="146"/>
      <c r="AB49" s="168"/>
      <c r="AC49" s="310"/>
    </row>
    <row r="50" spans="1:29" s="319" customFormat="1" ht="12.6" customHeight="1" x14ac:dyDescent="0.2">
      <c r="A50" s="329"/>
      <c r="B50" s="330"/>
      <c r="C50" s="330"/>
      <c r="D50" s="330"/>
      <c r="E50" s="330"/>
      <c r="F50" s="329"/>
      <c r="G50" s="329"/>
      <c r="H50" s="332"/>
      <c r="I50" s="329"/>
      <c r="J50" s="364"/>
      <c r="K50" s="369"/>
      <c r="L50" s="369"/>
      <c r="M50" s="369"/>
      <c r="N50" s="369"/>
      <c r="O50" s="369"/>
      <c r="P50" s="369"/>
      <c r="Q50" s="369"/>
      <c r="R50" s="369"/>
      <c r="S50" s="369"/>
      <c r="T50" s="317"/>
      <c r="U50" s="317"/>
      <c r="V50" s="310"/>
      <c r="W50" s="310"/>
      <c r="X50" s="146"/>
      <c r="Y50" s="146"/>
      <c r="Z50" s="311"/>
      <c r="AA50" s="146"/>
      <c r="AB50" s="168"/>
      <c r="AC50" s="310"/>
    </row>
    <row r="51" spans="1:29" s="319" customFormat="1" ht="12.6" customHeight="1" x14ac:dyDescent="0.2">
      <c r="A51" s="329"/>
      <c r="B51" s="330"/>
      <c r="C51" s="330"/>
      <c r="D51" s="330"/>
      <c r="E51" s="330"/>
      <c r="F51" s="329"/>
      <c r="G51" s="329"/>
      <c r="H51" s="332"/>
      <c r="I51" s="329"/>
      <c r="J51" s="364"/>
      <c r="K51" s="369"/>
      <c r="L51" s="369"/>
      <c r="M51" s="369"/>
      <c r="N51" s="369"/>
      <c r="O51" s="369"/>
      <c r="P51" s="369"/>
      <c r="Q51" s="369"/>
      <c r="R51" s="369"/>
      <c r="S51" s="369"/>
      <c r="T51" s="317"/>
      <c r="U51" s="317"/>
      <c r="V51" s="310"/>
      <c r="W51" s="310"/>
      <c r="X51" s="146"/>
      <c r="Y51" s="146"/>
      <c r="Z51" s="311"/>
      <c r="AA51" s="146"/>
      <c r="AB51" s="168"/>
      <c r="AC51" s="310"/>
    </row>
    <row r="52" spans="1:29" s="319" customFormat="1" ht="12.6" customHeight="1" x14ac:dyDescent="0.2">
      <c r="A52" s="329"/>
      <c r="B52" s="330"/>
      <c r="C52" s="330"/>
      <c r="D52" s="330"/>
      <c r="E52" s="330"/>
      <c r="F52" s="329"/>
      <c r="G52" s="329"/>
      <c r="H52" s="332"/>
      <c r="I52" s="329"/>
      <c r="J52" s="364"/>
      <c r="K52" s="369"/>
      <c r="L52" s="369"/>
      <c r="M52" s="369"/>
      <c r="N52" s="369"/>
      <c r="O52" s="369"/>
      <c r="P52" s="369"/>
      <c r="Q52" s="369"/>
      <c r="R52" s="369"/>
      <c r="S52" s="369"/>
      <c r="T52" s="317"/>
      <c r="U52" s="317"/>
      <c r="V52" s="310"/>
      <c r="W52" s="310"/>
      <c r="X52" s="146"/>
      <c r="Y52" s="146"/>
      <c r="Z52" s="311"/>
      <c r="AA52" s="146"/>
      <c r="AB52" s="168"/>
      <c r="AC52" s="310"/>
    </row>
    <row r="53" spans="1:29" s="319" customFormat="1" ht="12.6" customHeight="1" x14ac:dyDescent="0.2">
      <c r="A53" s="329"/>
      <c r="B53" s="330"/>
      <c r="C53" s="330"/>
      <c r="D53" s="330"/>
      <c r="E53" s="330"/>
      <c r="F53" s="329"/>
      <c r="G53" s="329"/>
      <c r="H53" s="332"/>
      <c r="I53" s="329"/>
      <c r="J53" s="364"/>
      <c r="K53" s="369"/>
      <c r="L53" s="369"/>
      <c r="M53" s="369"/>
      <c r="N53" s="369"/>
      <c r="O53" s="369"/>
      <c r="P53" s="369"/>
      <c r="Q53" s="369"/>
      <c r="R53" s="369"/>
      <c r="S53" s="369"/>
      <c r="T53" s="317"/>
      <c r="U53" s="317"/>
      <c r="V53" s="310"/>
      <c r="W53" s="310"/>
      <c r="X53" s="146"/>
      <c r="Y53" s="146"/>
      <c r="Z53" s="311"/>
      <c r="AA53" s="146"/>
      <c r="AB53" s="168"/>
      <c r="AC53" s="310"/>
    </row>
    <row r="54" spans="1:29" s="319" customFormat="1" ht="12.6" customHeight="1" x14ac:dyDescent="0.2">
      <c r="A54" s="329"/>
      <c r="B54" s="330"/>
      <c r="C54" s="330"/>
      <c r="D54" s="330"/>
      <c r="E54" s="330"/>
      <c r="F54" s="329"/>
      <c r="G54" s="329"/>
      <c r="H54" s="332"/>
      <c r="I54" s="329"/>
      <c r="J54" s="364"/>
      <c r="K54" s="369"/>
      <c r="L54" s="369"/>
      <c r="M54" s="369"/>
      <c r="N54" s="369"/>
      <c r="O54" s="369"/>
      <c r="P54" s="369"/>
      <c r="Q54" s="369"/>
      <c r="R54" s="369"/>
      <c r="S54" s="369"/>
      <c r="T54" s="317"/>
      <c r="U54" s="317"/>
      <c r="V54" s="310"/>
      <c r="W54" s="310"/>
      <c r="X54" s="146"/>
      <c r="Y54" s="146"/>
      <c r="Z54" s="311"/>
      <c r="AA54" s="146"/>
      <c r="AB54" s="168"/>
      <c r="AC54" s="310"/>
    </row>
    <row r="55" spans="1:29" s="319" customFormat="1" ht="12.6" customHeight="1" x14ac:dyDescent="0.2">
      <c r="A55" s="329"/>
      <c r="B55" s="330"/>
      <c r="C55" s="330"/>
      <c r="D55" s="330"/>
      <c r="E55" s="330"/>
      <c r="F55" s="329"/>
      <c r="G55" s="329"/>
      <c r="H55" s="332"/>
      <c r="I55" s="329"/>
      <c r="J55" s="364"/>
      <c r="K55" s="369"/>
      <c r="L55" s="369"/>
      <c r="M55" s="369"/>
      <c r="N55" s="369"/>
      <c r="O55" s="369"/>
      <c r="P55" s="369"/>
      <c r="Q55" s="369"/>
      <c r="R55" s="369"/>
      <c r="S55" s="369"/>
      <c r="T55" s="317"/>
      <c r="U55" s="317"/>
      <c r="V55" s="310"/>
      <c r="W55" s="310"/>
      <c r="X55" s="146"/>
      <c r="Y55" s="146"/>
      <c r="Z55" s="311"/>
      <c r="AA55" s="146"/>
      <c r="AB55" s="168"/>
      <c r="AC55" s="310"/>
    </row>
    <row r="56" spans="1:29" s="319" customFormat="1" ht="12.6" customHeight="1" x14ac:dyDescent="0.2">
      <c r="A56" s="329"/>
      <c r="B56" s="330"/>
      <c r="C56" s="330"/>
      <c r="D56" s="330"/>
      <c r="E56" s="330"/>
      <c r="F56" s="329"/>
      <c r="G56" s="329"/>
      <c r="H56" s="332"/>
      <c r="I56" s="329"/>
      <c r="J56" s="364"/>
      <c r="K56" s="369"/>
      <c r="L56" s="369"/>
      <c r="M56" s="369"/>
      <c r="N56" s="369"/>
      <c r="O56" s="369"/>
      <c r="P56" s="369"/>
      <c r="Q56" s="369"/>
      <c r="R56" s="369"/>
      <c r="S56" s="369"/>
      <c r="T56" s="317"/>
      <c r="U56" s="317"/>
      <c r="V56" s="310"/>
      <c r="W56" s="310"/>
      <c r="X56" s="146"/>
      <c r="Y56" s="146"/>
      <c r="Z56" s="311"/>
      <c r="AA56" s="146"/>
      <c r="AB56" s="168"/>
      <c r="AC56" s="310"/>
    </row>
    <row r="57" spans="1:29" s="319" customFormat="1" ht="12.6" customHeight="1" x14ac:dyDescent="0.2">
      <c r="A57" s="329"/>
      <c r="B57" s="330"/>
      <c r="C57" s="330"/>
      <c r="D57" s="330"/>
      <c r="E57" s="330"/>
      <c r="F57" s="329"/>
      <c r="G57" s="329"/>
      <c r="H57" s="332"/>
      <c r="I57" s="329"/>
      <c r="J57" s="364"/>
      <c r="K57" s="369"/>
      <c r="L57" s="369"/>
      <c r="M57" s="369"/>
      <c r="N57" s="369"/>
      <c r="O57" s="369"/>
      <c r="P57" s="369"/>
      <c r="Q57" s="369"/>
      <c r="R57" s="369"/>
      <c r="S57" s="369"/>
      <c r="T57" s="317"/>
      <c r="U57" s="317"/>
      <c r="V57" s="310"/>
      <c r="W57" s="310"/>
      <c r="X57" s="146"/>
      <c r="Y57" s="146"/>
      <c r="Z57" s="311"/>
      <c r="AA57" s="146"/>
      <c r="AB57" s="168"/>
      <c r="AC57" s="310"/>
    </row>
    <row r="58" spans="1:29" s="319" customFormat="1" ht="12.6" customHeight="1" x14ac:dyDescent="0.2">
      <c r="A58" s="329"/>
      <c r="B58" s="330"/>
      <c r="C58" s="330"/>
      <c r="D58" s="330"/>
      <c r="E58" s="330"/>
      <c r="F58" s="329"/>
      <c r="G58" s="329"/>
      <c r="H58" s="332"/>
      <c r="I58" s="329"/>
      <c r="J58" s="364"/>
      <c r="K58" s="369"/>
      <c r="L58" s="369"/>
      <c r="M58" s="369"/>
      <c r="N58" s="369"/>
      <c r="O58" s="369"/>
      <c r="P58" s="369"/>
      <c r="Q58" s="369"/>
      <c r="R58" s="369"/>
      <c r="S58" s="369"/>
      <c r="T58" s="317"/>
      <c r="U58" s="317"/>
      <c r="V58" s="310"/>
      <c r="W58" s="310"/>
      <c r="X58" s="146"/>
      <c r="Y58" s="146"/>
      <c r="Z58" s="311"/>
      <c r="AA58" s="146"/>
      <c r="AB58" s="168"/>
      <c r="AC58" s="310"/>
    </row>
    <row r="59" spans="1:29" s="319" customFormat="1" ht="12.6" customHeight="1" x14ac:dyDescent="0.2">
      <c r="A59" s="329"/>
      <c r="B59" s="330"/>
      <c r="C59" s="330"/>
      <c r="D59" s="330"/>
      <c r="E59" s="330"/>
      <c r="F59" s="329"/>
      <c r="G59" s="329"/>
      <c r="H59" s="332"/>
      <c r="I59" s="329"/>
      <c r="J59" s="364"/>
      <c r="K59" s="369"/>
      <c r="L59" s="369"/>
      <c r="M59" s="369"/>
      <c r="N59" s="369"/>
      <c r="O59" s="369"/>
      <c r="P59" s="369"/>
      <c r="Q59" s="369"/>
      <c r="R59" s="369"/>
      <c r="S59" s="369"/>
      <c r="T59" s="317"/>
      <c r="U59" s="317"/>
      <c r="V59" s="310"/>
      <c r="W59" s="310"/>
      <c r="X59" s="146"/>
      <c r="Y59" s="146"/>
      <c r="Z59" s="311"/>
      <c r="AA59" s="146"/>
      <c r="AB59" s="168"/>
      <c r="AC59" s="310"/>
    </row>
    <row r="60" spans="1:29" s="319" customFormat="1" ht="12.6" customHeight="1" x14ac:dyDescent="0.2">
      <c r="A60" s="329"/>
      <c r="B60" s="330"/>
      <c r="C60" s="330"/>
      <c r="D60" s="330"/>
      <c r="E60" s="330"/>
      <c r="F60" s="329"/>
      <c r="G60" s="329"/>
      <c r="H60" s="332"/>
      <c r="I60" s="329"/>
      <c r="J60" s="364"/>
      <c r="K60" s="369"/>
      <c r="L60" s="369"/>
      <c r="M60" s="369"/>
      <c r="N60" s="369"/>
      <c r="O60" s="369"/>
      <c r="P60" s="369"/>
      <c r="Q60" s="369"/>
      <c r="R60" s="369"/>
      <c r="S60" s="369"/>
      <c r="T60" s="317"/>
      <c r="U60" s="317"/>
      <c r="V60" s="310"/>
      <c r="W60" s="310"/>
      <c r="X60" s="146"/>
      <c r="Y60" s="146"/>
      <c r="Z60" s="311"/>
      <c r="AA60" s="146"/>
      <c r="AB60" s="168"/>
      <c r="AC60" s="310"/>
    </row>
    <row r="61" spans="1:29" s="319" customFormat="1" ht="12.6" customHeight="1" x14ac:dyDescent="0.2">
      <c r="A61" s="329"/>
      <c r="B61" s="330"/>
      <c r="C61" s="330"/>
      <c r="D61" s="330"/>
      <c r="E61" s="330"/>
      <c r="F61" s="331"/>
      <c r="G61" s="329"/>
      <c r="H61" s="332"/>
      <c r="I61" s="329"/>
      <c r="J61" s="364"/>
      <c r="K61" s="369"/>
      <c r="L61" s="369"/>
      <c r="M61" s="369"/>
      <c r="N61" s="369"/>
      <c r="O61" s="369"/>
      <c r="P61" s="369"/>
      <c r="Q61" s="369"/>
      <c r="R61" s="369"/>
      <c r="S61" s="369"/>
      <c r="T61" s="317"/>
      <c r="U61" s="317"/>
      <c r="V61" s="310"/>
      <c r="W61" s="310"/>
      <c r="X61" s="146"/>
      <c r="Y61" s="146"/>
      <c r="Z61" s="311"/>
      <c r="AA61" s="146"/>
      <c r="AB61" s="168"/>
      <c r="AC61" s="310"/>
    </row>
    <row r="62" spans="1:29" s="319" customFormat="1" ht="12.6" customHeight="1" x14ac:dyDescent="0.2">
      <c r="A62" s="329"/>
      <c r="B62" s="330"/>
      <c r="C62" s="330"/>
      <c r="D62" s="330"/>
      <c r="E62" s="330"/>
      <c r="F62" s="331"/>
      <c r="G62" s="329"/>
      <c r="H62" s="332"/>
      <c r="I62" s="329"/>
      <c r="J62" s="364"/>
      <c r="K62" s="369"/>
      <c r="L62" s="369"/>
      <c r="M62" s="369"/>
      <c r="N62" s="369"/>
      <c r="O62" s="369"/>
      <c r="P62" s="369"/>
      <c r="Q62" s="369"/>
      <c r="R62" s="369"/>
      <c r="S62" s="369"/>
      <c r="T62" s="317"/>
      <c r="U62" s="317"/>
      <c r="V62" s="310"/>
      <c r="W62" s="310"/>
      <c r="X62" s="146"/>
      <c r="Y62" s="146"/>
      <c r="Z62" s="311"/>
      <c r="AA62" s="146"/>
      <c r="AB62" s="168"/>
      <c r="AC62" s="310"/>
    </row>
    <row r="63" spans="1:29" s="319" customFormat="1" ht="12.6" customHeight="1" x14ac:dyDescent="0.2">
      <c r="A63" s="329"/>
      <c r="B63" s="330"/>
      <c r="C63" s="330"/>
      <c r="D63" s="330"/>
      <c r="E63" s="330"/>
      <c r="F63" s="331"/>
      <c r="G63" s="329"/>
      <c r="H63" s="332"/>
      <c r="I63" s="329"/>
      <c r="J63" s="364"/>
      <c r="K63" s="369"/>
      <c r="L63" s="369"/>
      <c r="M63" s="369"/>
      <c r="N63" s="369"/>
      <c r="O63" s="369"/>
      <c r="P63" s="369"/>
      <c r="Q63" s="369"/>
      <c r="R63" s="369"/>
      <c r="S63" s="369"/>
      <c r="T63" s="317"/>
      <c r="U63" s="317"/>
      <c r="V63" s="310"/>
      <c r="W63" s="310"/>
      <c r="X63" s="146"/>
      <c r="Y63" s="146"/>
      <c r="Z63" s="311"/>
      <c r="AA63" s="146"/>
      <c r="AB63" s="168"/>
      <c r="AC63" s="310"/>
    </row>
    <row r="64" spans="1:29" s="319" customFormat="1" ht="12.6" customHeight="1" x14ac:dyDescent="0.2">
      <c r="A64" s="329"/>
      <c r="B64" s="330"/>
      <c r="C64" s="330"/>
      <c r="D64" s="330"/>
      <c r="E64" s="330"/>
      <c r="F64" s="331"/>
      <c r="G64" s="329"/>
      <c r="H64" s="332"/>
      <c r="I64" s="329"/>
      <c r="J64" s="364"/>
      <c r="K64" s="369"/>
      <c r="L64" s="369"/>
      <c r="M64" s="369"/>
      <c r="N64" s="369"/>
      <c r="O64" s="369"/>
      <c r="P64" s="369"/>
      <c r="Q64" s="369"/>
      <c r="R64" s="369"/>
      <c r="S64" s="369"/>
      <c r="T64" s="317"/>
      <c r="U64" s="317"/>
      <c r="V64" s="310"/>
      <c r="W64" s="310"/>
      <c r="X64" s="146"/>
      <c r="Y64" s="146"/>
      <c r="Z64" s="311"/>
      <c r="AA64" s="146"/>
      <c r="AB64" s="168"/>
      <c r="AC64" s="310"/>
    </row>
    <row r="65" spans="1:103" s="319" customFormat="1" ht="12.6" customHeight="1" x14ac:dyDescent="0.2">
      <c r="A65" s="329"/>
      <c r="B65" s="330"/>
      <c r="C65" s="330"/>
      <c r="D65" s="330"/>
      <c r="E65" s="330"/>
      <c r="F65" s="331"/>
      <c r="G65" s="329"/>
      <c r="H65" s="332"/>
      <c r="I65" s="329"/>
      <c r="J65" s="364"/>
      <c r="K65" s="369"/>
      <c r="L65" s="369"/>
      <c r="M65" s="369"/>
      <c r="N65" s="369"/>
      <c r="O65" s="369"/>
      <c r="P65" s="369"/>
      <c r="Q65" s="369"/>
      <c r="R65" s="369"/>
      <c r="S65" s="369"/>
      <c r="T65" s="317"/>
      <c r="U65" s="317"/>
      <c r="V65" s="310"/>
      <c r="W65" s="310"/>
      <c r="X65" s="146"/>
      <c r="Y65" s="146"/>
      <c r="Z65" s="311"/>
      <c r="AA65" s="146"/>
      <c r="AB65" s="168"/>
      <c r="AC65" s="310"/>
    </row>
    <row r="66" spans="1:103" s="319" customFormat="1" ht="12.6" customHeight="1" x14ac:dyDescent="0.2">
      <c r="A66" s="329"/>
      <c r="B66" s="330"/>
      <c r="C66" s="330"/>
      <c r="D66" s="330"/>
      <c r="E66" s="330"/>
      <c r="F66" s="331"/>
      <c r="G66" s="329"/>
      <c r="H66" s="332"/>
      <c r="I66" s="329"/>
      <c r="J66" s="364"/>
      <c r="K66" s="369"/>
      <c r="L66" s="369"/>
      <c r="M66" s="369"/>
      <c r="N66" s="369"/>
      <c r="O66" s="369"/>
      <c r="P66" s="369"/>
      <c r="Q66" s="369"/>
      <c r="R66" s="369"/>
      <c r="S66" s="369"/>
      <c r="T66" s="317"/>
      <c r="U66" s="317"/>
      <c r="V66" s="310"/>
      <c r="W66" s="310"/>
      <c r="X66" s="146"/>
      <c r="Y66" s="146"/>
      <c r="Z66" s="311"/>
      <c r="AA66" s="146"/>
      <c r="AB66" s="168"/>
      <c r="AC66" s="310"/>
    </row>
    <row r="67" spans="1:103" ht="12.6" customHeight="1" x14ac:dyDescent="0.2">
      <c r="A67" s="329"/>
      <c r="B67" s="330"/>
      <c r="C67" s="330"/>
      <c r="D67" s="330"/>
      <c r="E67" s="330"/>
      <c r="F67" s="331"/>
      <c r="G67" s="329"/>
      <c r="H67" s="332"/>
      <c r="I67" s="329"/>
      <c r="J67" s="364"/>
      <c r="K67" s="369"/>
      <c r="L67" s="369"/>
      <c r="M67" s="369"/>
      <c r="N67" s="369"/>
      <c r="O67" s="369"/>
      <c r="P67" s="369"/>
      <c r="Q67" s="369"/>
      <c r="R67" s="369"/>
      <c r="S67" s="369"/>
      <c r="T67" s="146"/>
      <c r="U67" s="146"/>
      <c r="V67" s="312"/>
      <c r="W67" s="312"/>
      <c r="X67" s="146"/>
      <c r="Y67" s="146"/>
      <c r="Z67" s="309"/>
      <c r="AA67" s="315"/>
      <c r="AB67" s="310"/>
      <c r="AC67" s="310"/>
      <c r="AU67" s="314"/>
      <c r="AV67" s="314"/>
      <c r="AW67" s="314"/>
      <c r="AX67" s="314"/>
      <c r="AY67" s="314"/>
      <c r="AZ67" s="314"/>
      <c r="BA67" s="314"/>
      <c r="BB67" s="314"/>
      <c r="BC67" s="314"/>
      <c r="BD67" s="314"/>
      <c r="BE67" s="314"/>
      <c r="BF67" s="314"/>
      <c r="BG67" s="314"/>
      <c r="BH67" s="314"/>
      <c r="BI67" s="314"/>
      <c r="BJ67" s="314"/>
      <c r="BK67" s="314"/>
      <c r="BL67" s="314"/>
      <c r="BM67" s="314"/>
      <c r="BN67" s="314"/>
      <c r="BO67" s="314"/>
      <c r="BP67" s="314"/>
      <c r="BQ67" s="314"/>
      <c r="BR67" s="314"/>
      <c r="BS67" s="314"/>
      <c r="BT67" s="314"/>
      <c r="BU67" s="314"/>
      <c r="BV67" s="314"/>
      <c r="BW67" s="314"/>
      <c r="BX67" s="314"/>
      <c r="BY67" s="314"/>
      <c r="BZ67" s="314"/>
      <c r="CA67" s="314"/>
      <c r="CB67" s="314"/>
      <c r="CC67" s="314"/>
      <c r="CD67" s="314"/>
      <c r="CE67" s="314"/>
      <c r="CF67" s="314"/>
      <c r="CG67" s="314"/>
      <c r="CH67" s="314"/>
      <c r="CI67" s="314"/>
      <c r="CJ67" s="314"/>
      <c r="CK67" s="314"/>
      <c r="CL67" s="314"/>
      <c r="CM67" s="314"/>
      <c r="CN67" s="314"/>
      <c r="CO67" s="314"/>
      <c r="CP67" s="314"/>
      <c r="CQ67" s="314"/>
      <c r="CR67" s="314"/>
      <c r="CS67" s="314"/>
      <c r="CT67" s="314"/>
      <c r="CU67" s="314"/>
      <c r="CV67" s="314"/>
      <c r="CW67" s="314"/>
      <c r="CX67" s="314"/>
      <c r="CY67" s="314"/>
    </row>
    <row r="68" spans="1:103" ht="12.6" customHeight="1" x14ac:dyDescent="0.2">
      <c r="A68" s="329"/>
      <c r="B68" s="330"/>
      <c r="C68" s="330"/>
      <c r="D68" s="330"/>
      <c r="E68" s="330"/>
      <c r="F68" s="331"/>
      <c r="G68" s="329"/>
      <c r="H68" s="332"/>
      <c r="I68" s="329"/>
      <c r="J68" s="364"/>
      <c r="K68" s="369"/>
      <c r="L68" s="369"/>
      <c r="M68" s="369"/>
      <c r="N68" s="369"/>
      <c r="O68" s="369"/>
      <c r="P68" s="369"/>
      <c r="Q68" s="369"/>
      <c r="R68" s="369"/>
      <c r="S68" s="369"/>
      <c r="T68" s="146"/>
      <c r="U68" s="146"/>
      <c r="V68" s="312"/>
      <c r="W68" s="312"/>
      <c r="X68" s="146"/>
      <c r="Y68" s="146"/>
      <c r="Z68" s="309"/>
      <c r="AA68" s="315"/>
      <c r="AB68" s="310"/>
      <c r="AC68" s="310"/>
      <c r="AU68" s="314">
        <f>IF('[1]BLOC PM'!A139&lt;&gt;"",'[1]BLOC PM'!A139,"")</f>
        <v>0</v>
      </c>
      <c r="AV68" s="314">
        <f>IF(AND('[1]BLOC PM'!$J139&gt;[1]synthèse!AH$14,'[1]BLOC PM'!$J139&lt;[1]synthèse!AH$14+0.1),1,0)</f>
        <v>0</v>
      </c>
      <c r="AW68" s="314">
        <f>IF(AND('[1]BLOC PM'!$J139&gt;[1]synthèse!AI$14,'[1]BLOC PM'!$J139&lt;[1]synthèse!AI$14+0.1),1,0)</f>
        <v>0</v>
      </c>
      <c r="AX68" s="314">
        <f>IF(AND('[1]BLOC PM'!$J139&gt;[1]synthèse!AJ$14,'[1]BLOC PM'!$J139&lt;[1]synthèse!AJ$14+0.1),1,0)</f>
        <v>0</v>
      </c>
      <c r="AY68" s="314">
        <f>IF(AND('[1]BLOC PM'!$J139&gt;[1]synthèse!AK$14,'[1]BLOC PM'!$J139&lt;[1]synthèse!AK$14+0.1),1,0)</f>
        <v>0</v>
      </c>
      <c r="AZ68" s="314">
        <f>IF(AND('[1]BLOC PM'!$J139&gt;[1]synthèse!AL$14,'[1]BLOC PM'!$J139&lt;[1]synthèse!AL$14+0.1),1,0)</f>
        <v>0</v>
      </c>
      <c r="BA68" s="314">
        <f>IF(AND('[1]BLOC PM'!$J139&gt;[1]synthèse!AM$14,'[1]BLOC PM'!$J139&lt;[1]synthèse!AM$14+0.1),1,0)</f>
        <v>0</v>
      </c>
      <c r="BB68" s="314">
        <f>IF(AND('[1]BLOC PM'!$J139&gt;[1]synthèse!AN$14,'[1]BLOC PM'!$J139&lt;[1]synthèse!AN$14+0.1),1,0)</f>
        <v>0</v>
      </c>
      <c r="BC68" s="314">
        <f>IF(AND('[1]BLOC PM'!$J139&gt;[1]synthèse!AO$14,'[1]BLOC PM'!$J139&lt;[1]synthèse!AO$14+0.1),1,0)</f>
        <v>0</v>
      </c>
      <c r="BD68" s="314">
        <f>IF(AND('[1]BLOC PM'!$J139&gt;[1]synthèse!AP$14,'[1]BLOC PM'!$J139&lt;[1]synthèse!AP$14+0.1),1,0)</f>
        <v>0</v>
      </c>
      <c r="BE68" s="314">
        <f>IF(AND('[1]BLOC PM'!$J139&gt;[1]synthèse!AQ$14,'[1]BLOC PM'!$J139&lt;[1]synthèse!AQ$14+0.1),1,0)</f>
        <v>0</v>
      </c>
      <c r="BF68" s="314">
        <f>IF(AND('[1]BLOC PM'!$J139&gt;[1]synthèse!AR$14,'[1]BLOC PM'!$J139&lt;[1]synthèse!AR$14+0.1),1,0)</f>
        <v>0</v>
      </c>
      <c r="BG68" s="314">
        <f>IF(AND('[1]BLOC PM'!$J139&gt;[1]synthèse!AS$14,'[1]BLOC PM'!$J139&lt;[1]synthèse!AS$14+0.1),1,0)</f>
        <v>0</v>
      </c>
      <c r="BH68" s="314">
        <f>IF(AND('[1]BLOC PM'!$J139&gt;[1]synthèse!AT$14,'[1]BLOC PM'!$J139&lt;[1]synthèse!AT$14+0.1),1,0)</f>
        <v>0</v>
      </c>
      <c r="BI68" s="314">
        <f>IF(AND('[1]BLOC PM'!$J139&gt;[1]synthèse!AU$14,'[1]BLOC PM'!$J139&lt;[1]synthèse!AU$14+0.1),1,0)</f>
        <v>0</v>
      </c>
      <c r="BJ68" s="314">
        <f>IF(AND('[1]BLOC PM'!$J139&gt;[1]synthèse!AV$14,'[1]BLOC PM'!$J139&lt;[1]synthèse!AV$14+0.1),1,0)</f>
        <v>0</v>
      </c>
      <c r="BK68" s="314">
        <f>IF(AND('[1]BLOC PM'!$J139&gt;[1]synthèse!AW$14,'[1]BLOC PM'!$J139&lt;[1]synthèse!AW$14+0.1),1,0)</f>
        <v>0</v>
      </c>
      <c r="BL68" s="314">
        <f>IF(AND('[1]BLOC PM'!$J139&gt;[1]synthèse!AX$14,'[1]BLOC PM'!$J139&lt;[1]synthèse!AX$14+0.1),1,0)</f>
        <v>0</v>
      </c>
      <c r="BM68" s="314">
        <f>IF(AND('[1]BLOC PM'!$J139&gt;[1]synthèse!AY$14,'[1]BLOC PM'!$J139&lt;[1]synthèse!AY$14+0.1),1,0)</f>
        <v>0</v>
      </c>
      <c r="BN68" s="314">
        <f>IF(AND('[1]BLOC PM'!$J139&gt;[1]synthèse!AZ$14,'[1]BLOC PM'!$J139&lt;[1]synthèse!AZ$14+0.1),1,0)</f>
        <v>0</v>
      </c>
      <c r="BO68" s="314">
        <f>IF(AND('[1]BLOC PM'!$J139&gt;[1]synthèse!BA$14,'[1]BLOC PM'!$J139&lt;[1]synthèse!BA$14+0.1),1,0)</f>
        <v>0</v>
      </c>
      <c r="BP68" s="314">
        <f>IF(AND('[1]BLOC PM'!$J139&gt;[1]synthèse!BB$14,'[1]BLOC PM'!$J139&lt;[1]synthèse!BB$14+0.1),1,0)</f>
        <v>0</v>
      </c>
      <c r="BQ68" s="314">
        <f>IF(AND('[1]BLOC PM'!$J139&gt;[1]synthèse!BC$14,'[1]BLOC PM'!$J139&lt;[1]synthèse!BC$14+0.1),1,0)</f>
        <v>0</v>
      </c>
      <c r="BR68" s="314">
        <f>IF(AND('[1]BLOC PM'!$J139&gt;[1]synthèse!BD$14,'[1]BLOC PM'!$J139&lt;[1]synthèse!BD$14+0.1),1,0)</f>
        <v>0</v>
      </c>
      <c r="BS68" s="314">
        <f>IF(AND('[1]BLOC PM'!$J139&gt;[1]synthèse!BE$14,'[1]BLOC PM'!$J139&lt;[1]synthèse!BE$14+0.1),1,0)</f>
        <v>0</v>
      </c>
      <c r="BT68" s="314">
        <f>IF(AND('[1]BLOC PM'!$J139&gt;[1]synthèse!BF$14,'[1]BLOC PM'!$J139&lt;[1]synthèse!BF$14+0.1),1,0)</f>
        <v>0</v>
      </c>
      <c r="BU68" s="314">
        <f>IF(AND('[1]BLOC PM'!$J139&gt;[1]synthèse!BG$14,'[1]BLOC PM'!$J139&lt;[1]synthèse!BG$14+0.1),1,0)</f>
        <v>0</v>
      </c>
      <c r="BV68" s="314">
        <f>IF(AND('[1]BLOC PM'!$J139&gt;[1]synthèse!BH$14,'[1]BLOC PM'!$J139&lt;[1]synthèse!BH$14+0.1),1,0)</f>
        <v>0</v>
      </c>
      <c r="BW68" s="314">
        <f>IF(AND('[1]BLOC PM'!$J139&gt;[1]synthèse!BI$14,'[1]BLOC PM'!$J139&lt;[1]synthèse!BI$14+0.1),1,0)</f>
        <v>0</v>
      </c>
      <c r="BX68" s="314">
        <f>IF(AND('[1]BLOC PM'!$J139&gt;[1]synthèse!BJ$14,'[1]BLOC PM'!$J139&lt;[1]synthèse!BJ$14+0.1),1,0)</f>
        <v>0</v>
      </c>
      <c r="BY68" s="314">
        <f>IF(AND('[1]BLOC PM'!$J139&gt;[1]synthèse!BK$14,'[1]BLOC PM'!$J139&lt;[1]synthèse!BK$14+0.1),1,0)</f>
        <v>0</v>
      </c>
      <c r="BZ68" s="314">
        <f>IF(AND('[1]BLOC PM'!$J139&gt;[1]synthèse!BL$14,'[1]BLOC PM'!$J139&lt;[1]synthèse!BL$14+0.1),1,0)</f>
        <v>0</v>
      </c>
      <c r="CA68" s="314">
        <f>IF(AND('[1]BLOC PM'!$J139&gt;[1]synthèse!BM$14,'[1]BLOC PM'!$J139&lt;[1]synthèse!BM$14+0.1),1,0)</f>
        <v>0</v>
      </c>
      <c r="CB68" s="314">
        <f>IF(AND('[1]BLOC PM'!$J139&gt;[1]synthèse!BN$14,'[1]BLOC PM'!$J139&lt;[1]synthèse!BN$14+0.1),1,0)</f>
        <v>0</v>
      </c>
      <c r="CC68" s="314">
        <f>IF(AND('[1]BLOC PM'!$J139&gt;[1]synthèse!BO$14,'[1]BLOC PM'!$J139&lt;[1]synthèse!BO$14+0.1),1,0)</f>
        <v>0</v>
      </c>
      <c r="CD68" s="314">
        <f>IF(AND('[1]BLOC PM'!$J139&gt;[1]synthèse!BP$14,'[1]BLOC PM'!$J139&lt;[1]synthèse!BP$14+0.1),1,0)</f>
        <v>0</v>
      </c>
      <c r="CE68" s="314">
        <f>IF(AND('[1]BLOC PM'!$J139&gt;[1]synthèse!BQ$14,'[1]BLOC PM'!$J139&lt;[1]synthèse!BQ$14+0.1),1,0)</f>
        <v>0</v>
      </c>
      <c r="CF68" s="314">
        <f>IF(AND('[1]BLOC PM'!$J139&gt;[1]synthèse!BR$14,'[1]BLOC PM'!$J139&lt;[1]synthèse!BR$14+0.1),1,0)</f>
        <v>0</v>
      </c>
      <c r="CG68" s="314">
        <f>IF(AND('[1]BLOC PM'!$J139&gt;[1]synthèse!BS$14,'[1]BLOC PM'!$J139&lt;[1]synthèse!BS$14+0.1),1,0)</f>
        <v>0</v>
      </c>
      <c r="CH68" s="314">
        <f>IF(AND('[1]BLOC PM'!$J139&gt;[1]synthèse!BT$14,'[1]BLOC PM'!$J139&lt;[1]synthèse!BT$14+0.1),1,0)</f>
        <v>0</v>
      </c>
      <c r="CI68" s="314">
        <f>IF(AND('[1]BLOC PM'!$J139&gt;[1]synthèse!BU$14,'[1]BLOC PM'!$J139&lt;[1]synthèse!BU$14+0.1),1,0)</f>
        <v>0</v>
      </c>
      <c r="CJ68" s="314">
        <f>IF(AND('[1]BLOC PM'!$J139&gt;[1]synthèse!BV$14,'[1]BLOC PM'!$J139&lt;[1]synthèse!BV$14+0.1),1,0)</f>
        <v>0</v>
      </c>
      <c r="CK68" s="314">
        <f>IF(AND('[1]BLOC PM'!$J139&gt;[1]synthèse!BW$14,'[1]BLOC PM'!$J139&lt;[1]synthèse!BW$14+0.1),1,0)</f>
        <v>0</v>
      </c>
      <c r="CL68" s="314">
        <f>IF(AND('[1]BLOC PM'!$J139&gt;[1]synthèse!BX$14,'[1]BLOC PM'!$J139&lt;[1]synthèse!BX$14+0.1),1,0)</f>
        <v>0</v>
      </c>
      <c r="CM68" s="314">
        <f>IF(AND('[1]BLOC PM'!$J139&gt;[1]synthèse!BY$14,'[1]BLOC PM'!$J139&lt;[1]synthèse!BY$14+0.1),1,0)</f>
        <v>0</v>
      </c>
      <c r="CN68" s="314">
        <f>IF(AND('[1]BLOC PM'!$J139&gt;[1]synthèse!BZ$14,'[1]BLOC PM'!$J139&lt;[1]synthèse!BZ$14+0.1),1,0)</f>
        <v>0</v>
      </c>
      <c r="CO68" s="314">
        <f>IF(AND('[1]BLOC PM'!$J139&gt;[1]synthèse!CA$14,'[1]BLOC PM'!$J139&lt;[1]synthèse!CA$14+0.1),1,0)</f>
        <v>0</v>
      </c>
      <c r="CP68" s="314">
        <f>IF(AND('[1]BLOC PM'!$J139&gt;[1]synthèse!CB$14,'[1]BLOC PM'!$J139&lt;[1]synthèse!CB$14+0.1),1,0)</f>
        <v>0</v>
      </c>
      <c r="CQ68" s="314">
        <f>IF(AND('[1]BLOC PM'!$J139&gt;[1]synthèse!CC$14,'[1]BLOC PM'!$J139&lt;[1]synthèse!CC$14+0.1),1,0)</f>
        <v>0</v>
      </c>
      <c r="CR68" s="314">
        <f>IF(AND('[1]BLOC PM'!$J139&gt;[1]synthèse!CD$14,'[1]BLOC PM'!$J139&lt;[1]synthèse!CD$14+0.1),1,0)</f>
        <v>0</v>
      </c>
      <c r="CS68" s="314">
        <f>IF(AND('[1]BLOC PM'!$J139&gt;[1]synthèse!CE$14,'[1]BLOC PM'!$J139&lt;[1]synthèse!CE$14+0.1),1,0)</f>
        <v>0</v>
      </c>
      <c r="CT68" s="314">
        <f>IF(AND('[1]BLOC PM'!$J139&gt;[1]synthèse!CF$14,'[1]BLOC PM'!$J139&lt;[1]synthèse!CF$14+0.1),1,0)</f>
        <v>0</v>
      </c>
      <c r="CU68" s="314">
        <f>IF(AND('[1]BLOC PM'!$J139&gt;[1]synthèse!CG$14,'[1]BLOC PM'!$J139&lt;[1]synthèse!CG$14+0.1),1,0)</f>
        <v>0</v>
      </c>
      <c r="CV68" s="314">
        <f>IF(AND('[1]BLOC PM'!$J139&gt;[1]synthèse!CH$14,'[1]BLOC PM'!$J139&lt;[1]synthèse!CH$14+0.1),1,0)</f>
        <v>0</v>
      </c>
      <c r="CW68" s="314">
        <f>IF(AND('[1]BLOC PM'!$J139&gt;[1]synthèse!CI$14,'[1]BLOC PM'!$J139&lt;[1]synthèse!CI$14+0.1),1,0)</f>
        <v>0</v>
      </c>
      <c r="CX68" s="314">
        <f>IF(AND('[1]BLOC PM'!$J139&gt;[1]synthèse!CJ$14,'[1]BLOC PM'!$J139&lt;[1]synthèse!CJ$14+0.1),1,0)</f>
        <v>0</v>
      </c>
      <c r="CY68" s="314">
        <f>IF(AND('[1]BLOC PM'!$J139&gt;[1]synthèse!CK$14,'[1]BLOC PM'!$J139&lt;[1]synthèse!CK$14+0.1),1,0)</f>
        <v>0</v>
      </c>
    </row>
    <row r="69" spans="1:103" ht="12.6" customHeight="1" x14ac:dyDescent="0.2">
      <c r="A69" s="329"/>
      <c r="B69" s="330"/>
      <c r="C69" s="330"/>
      <c r="D69" s="330"/>
      <c r="E69" s="330"/>
      <c r="F69" s="331"/>
      <c r="G69" s="329"/>
      <c r="H69" s="332"/>
      <c r="I69" s="329"/>
      <c r="J69" s="364"/>
      <c r="K69" s="369"/>
      <c r="L69" s="369"/>
      <c r="M69" s="369"/>
      <c r="N69" s="369"/>
      <c r="O69" s="369"/>
      <c r="P69" s="369"/>
      <c r="Q69" s="369"/>
      <c r="R69" s="369"/>
      <c r="S69" s="369"/>
      <c r="T69" s="146"/>
      <c r="U69" s="146"/>
      <c r="V69" s="312"/>
      <c r="W69" s="312"/>
      <c r="X69" s="146"/>
      <c r="Y69" s="146"/>
      <c r="Z69" s="309"/>
      <c r="AA69" s="315"/>
      <c r="AB69" s="310"/>
      <c r="AC69" s="310"/>
      <c r="AU69" s="314">
        <f>IF('[1]BLOC PM'!A140&lt;&gt;"",'[1]BLOC PM'!A140,"")</f>
        <v>0</v>
      </c>
      <c r="AV69" s="314">
        <f>IF(AND('[1]BLOC PM'!$J140&gt;[1]synthèse!AH$14,'[1]BLOC PM'!$J140&lt;[1]synthèse!AH$14+0.1),1,0)</f>
        <v>0</v>
      </c>
      <c r="AW69" s="314">
        <f>IF(AND('[1]BLOC PM'!$J140&gt;[1]synthèse!AI$14,'[1]BLOC PM'!$J140&lt;[1]synthèse!AI$14+0.1),1,0)</f>
        <v>0</v>
      </c>
      <c r="AX69" s="314">
        <f>IF(AND('[1]BLOC PM'!$J140&gt;[1]synthèse!AJ$14,'[1]BLOC PM'!$J140&lt;[1]synthèse!AJ$14+0.1),1,0)</f>
        <v>0</v>
      </c>
      <c r="AY69" s="314">
        <f>IF(AND('[1]BLOC PM'!$J140&gt;[1]synthèse!AK$14,'[1]BLOC PM'!$J140&lt;[1]synthèse!AK$14+0.1),1,0)</f>
        <v>0</v>
      </c>
      <c r="AZ69" s="314">
        <f>IF(AND('[1]BLOC PM'!$J140&gt;[1]synthèse!AL$14,'[1]BLOC PM'!$J140&lt;[1]synthèse!AL$14+0.1),1,0)</f>
        <v>0</v>
      </c>
      <c r="BA69" s="314">
        <f>IF(AND('[1]BLOC PM'!$J140&gt;[1]synthèse!AM$14,'[1]BLOC PM'!$J140&lt;[1]synthèse!AM$14+0.1),1,0)</f>
        <v>0</v>
      </c>
      <c r="BB69" s="314">
        <f>IF(AND('[1]BLOC PM'!$J140&gt;[1]synthèse!AN$14,'[1]BLOC PM'!$J140&lt;[1]synthèse!AN$14+0.1),1,0)</f>
        <v>0</v>
      </c>
      <c r="BC69" s="314">
        <f>IF(AND('[1]BLOC PM'!$J140&gt;[1]synthèse!AO$14,'[1]BLOC PM'!$J140&lt;[1]synthèse!AO$14+0.1),1,0)</f>
        <v>0</v>
      </c>
      <c r="BD69" s="314">
        <f>IF(AND('[1]BLOC PM'!$J140&gt;[1]synthèse!AP$14,'[1]BLOC PM'!$J140&lt;[1]synthèse!AP$14+0.1),1,0)</f>
        <v>0</v>
      </c>
      <c r="BE69" s="314">
        <f>IF(AND('[1]BLOC PM'!$J140&gt;[1]synthèse!AQ$14,'[1]BLOC PM'!$J140&lt;[1]synthèse!AQ$14+0.1),1,0)</f>
        <v>0</v>
      </c>
      <c r="BF69" s="314">
        <f>IF(AND('[1]BLOC PM'!$J140&gt;[1]synthèse!AR$14,'[1]BLOC PM'!$J140&lt;[1]synthèse!AR$14+0.1),1,0)</f>
        <v>0</v>
      </c>
      <c r="BG69" s="314">
        <f>IF(AND('[1]BLOC PM'!$J140&gt;[1]synthèse!AS$14,'[1]BLOC PM'!$J140&lt;[1]synthèse!AS$14+0.1),1,0)</f>
        <v>0</v>
      </c>
      <c r="BH69" s="314">
        <f>IF(AND('[1]BLOC PM'!$J140&gt;[1]synthèse!AT$14,'[1]BLOC PM'!$J140&lt;[1]synthèse!AT$14+0.1),1,0)</f>
        <v>0</v>
      </c>
      <c r="BI69" s="314">
        <f>IF(AND('[1]BLOC PM'!$J140&gt;[1]synthèse!AU$14,'[1]BLOC PM'!$J140&lt;[1]synthèse!AU$14+0.1),1,0)</f>
        <v>0</v>
      </c>
      <c r="BJ69" s="314">
        <f>IF(AND('[1]BLOC PM'!$J140&gt;[1]synthèse!AV$14,'[1]BLOC PM'!$J140&lt;[1]synthèse!AV$14+0.1),1,0)</f>
        <v>0</v>
      </c>
      <c r="BK69" s="314">
        <f>IF(AND('[1]BLOC PM'!$J140&gt;[1]synthèse!AW$14,'[1]BLOC PM'!$J140&lt;[1]synthèse!AW$14+0.1),1,0)</f>
        <v>0</v>
      </c>
      <c r="BL69" s="314">
        <f>IF(AND('[1]BLOC PM'!$J140&gt;[1]synthèse!AX$14,'[1]BLOC PM'!$J140&lt;[1]synthèse!AX$14+0.1),1,0)</f>
        <v>0</v>
      </c>
      <c r="BM69" s="314">
        <f>IF(AND('[1]BLOC PM'!$J140&gt;[1]synthèse!AY$14,'[1]BLOC PM'!$J140&lt;[1]synthèse!AY$14+0.1),1,0)</f>
        <v>0</v>
      </c>
      <c r="BN69" s="314">
        <f>IF(AND('[1]BLOC PM'!$J140&gt;[1]synthèse!AZ$14,'[1]BLOC PM'!$J140&lt;[1]synthèse!AZ$14+0.1),1,0)</f>
        <v>0</v>
      </c>
      <c r="BO69" s="314">
        <f>IF(AND('[1]BLOC PM'!$J140&gt;[1]synthèse!BA$14,'[1]BLOC PM'!$J140&lt;[1]synthèse!BA$14+0.1),1,0)</f>
        <v>0</v>
      </c>
      <c r="BP69" s="314">
        <f>IF(AND('[1]BLOC PM'!$J140&gt;[1]synthèse!BB$14,'[1]BLOC PM'!$J140&lt;[1]synthèse!BB$14+0.1),1,0)</f>
        <v>0</v>
      </c>
      <c r="BQ69" s="314">
        <f>IF(AND('[1]BLOC PM'!$J140&gt;[1]synthèse!BC$14,'[1]BLOC PM'!$J140&lt;[1]synthèse!BC$14+0.1),1,0)</f>
        <v>0</v>
      </c>
      <c r="BR69" s="314">
        <f>IF(AND('[1]BLOC PM'!$J140&gt;[1]synthèse!BD$14,'[1]BLOC PM'!$J140&lt;[1]synthèse!BD$14+0.1),1,0)</f>
        <v>0</v>
      </c>
      <c r="BS69" s="314">
        <f>IF(AND('[1]BLOC PM'!$J140&gt;[1]synthèse!BE$14,'[1]BLOC PM'!$J140&lt;[1]synthèse!BE$14+0.1),1,0)</f>
        <v>0</v>
      </c>
      <c r="BT69" s="314">
        <f>IF(AND('[1]BLOC PM'!$J140&gt;[1]synthèse!BF$14,'[1]BLOC PM'!$J140&lt;[1]synthèse!BF$14+0.1),1,0)</f>
        <v>0</v>
      </c>
      <c r="BU69" s="314">
        <f>IF(AND('[1]BLOC PM'!$J140&gt;[1]synthèse!BG$14,'[1]BLOC PM'!$J140&lt;[1]synthèse!BG$14+0.1),1,0)</f>
        <v>0</v>
      </c>
      <c r="BV69" s="314">
        <f>IF(AND('[1]BLOC PM'!$J140&gt;[1]synthèse!BH$14,'[1]BLOC PM'!$J140&lt;[1]synthèse!BH$14+0.1),1,0)</f>
        <v>0</v>
      </c>
      <c r="BW69" s="314">
        <f>IF(AND('[1]BLOC PM'!$J140&gt;[1]synthèse!BI$14,'[1]BLOC PM'!$J140&lt;[1]synthèse!BI$14+0.1),1,0)</f>
        <v>0</v>
      </c>
      <c r="BX69" s="314">
        <f>IF(AND('[1]BLOC PM'!$J140&gt;[1]synthèse!BJ$14,'[1]BLOC PM'!$J140&lt;[1]synthèse!BJ$14+0.1),1,0)</f>
        <v>0</v>
      </c>
      <c r="BY69" s="314">
        <f>IF(AND('[1]BLOC PM'!$J140&gt;[1]synthèse!BK$14,'[1]BLOC PM'!$J140&lt;[1]synthèse!BK$14+0.1),1,0)</f>
        <v>0</v>
      </c>
      <c r="BZ69" s="314">
        <f>IF(AND('[1]BLOC PM'!$J140&gt;[1]synthèse!BL$14,'[1]BLOC PM'!$J140&lt;[1]synthèse!BL$14+0.1),1,0)</f>
        <v>0</v>
      </c>
      <c r="CA69" s="314">
        <f>IF(AND('[1]BLOC PM'!$J140&gt;[1]synthèse!BM$14,'[1]BLOC PM'!$J140&lt;[1]synthèse!BM$14+0.1),1,0)</f>
        <v>0</v>
      </c>
      <c r="CB69" s="314">
        <f>IF(AND('[1]BLOC PM'!$J140&gt;[1]synthèse!BN$14,'[1]BLOC PM'!$J140&lt;[1]synthèse!BN$14+0.1),1,0)</f>
        <v>0</v>
      </c>
      <c r="CC69" s="314">
        <f>IF(AND('[1]BLOC PM'!$J140&gt;[1]synthèse!BO$14,'[1]BLOC PM'!$J140&lt;[1]synthèse!BO$14+0.1),1,0)</f>
        <v>0</v>
      </c>
      <c r="CD69" s="314">
        <f>IF(AND('[1]BLOC PM'!$J140&gt;[1]synthèse!BP$14,'[1]BLOC PM'!$J140&lt;[1]synthèse!BP$14+0.1),1,0)</f>
        <v>0</v>
      </c>
      <c r="CE69" s="314">
        <f>IF(AND('[1]BLOC PM'!$J140&gt;[1]synthèse!BQ$14,'[1]BLOC PM'!$J140&lt;[1]synthèse!BQ$14+0.1),1,0)</f>
        <v>0</v>
      </c>
      <c r="CF69" s="314">
        <f>IF(AND('[1]BLOC PM'!$J140&gt;[1]synthèse!BR$14,'[1]BLOC PM'!$J140&lt;[1]synthèse!BR$14+0.1),1,0)</f>
        <v>0</v>
      </c>
      <c r="CG69" s="314">
        <f>IF(AND('[1]BLOC PM'!$J140&gt;[1]synthèse!BS$14,'[1]BLOC PM'!$J140&lt;[1]synthèse!BS$14+0.1),1,0)</f>
        <v>0</v>
      </c>
      <c r="CH69" s="314">
        <f>IF(AND('[1]BLOC PM'!$J140&gt;[1]synthèse!BT$14,'[1]BLOC PM'!$J140&lt;[1]synthèse!BT$14+0.1),1,0)</f>
        <v>0</v>
      </c>
      <c r="CI69" s="314">
        <f>IF(AND('[1]BLOC PM'!$J140&gt;[1]synthèse!BU$14,'[1]BLOC PM'!$J140&lt;[1]synthèse!BU$14+0.1),1,0)</f>
        <v>0</v>
      </c>
      <c r="CJ69" s="314">
        <f>IF(AND('[1]BLOC PM'!$J140&gt;[1]synthèse!BV$14,'[1]BLOC PM'!$J140&lt;[1]synthèse!BV$14+0.1),1,0)</f>
        <v>0</v>
      </c>
      <c r="CK69" s="314">
        <f>IF(AND('[1]BLOC PM'!$J140&gt;[1]synthèse!BW$14,'[1]BLOC PM'!$J140&lt;[1]synthèse!BW$14+0.1),1,0)</f>
        <v>0</v>
      </c>
      <c r="CL69" s="314">
        <f>IF(AND('[1]BLOC PM'!$J140&gt;[1]synthèse!BX$14,'[1]BLOC PM'!$J140&lt;[1]synthèse!BX$14+0.1),1,0)</f>
        <v>0</v>
      </c>
      <c r="CM69" s="314">
        <f>IF(AND('[1]BLOC PM'!$J140&gt;[1]synthèse!BY$14,'[1]BLOC PM'!$J140&lt;[1]synthèse!BY$14+0.1),1,0)</f>
        <v>0</v>
      </c>
      <c r="CN69" s="314">
        <f>IF(AND('[1]BLOC PM'!$J140&gt;[1]synthèse!BZ$14,'[1]BLOC PM'!$J140&lt;[1]synthèse!BZ$14+0.1),1,0)</f>
        <v>0</v>
      </c>
      <c r="CO69" s="314">
        <f>IF(AND('[1]BLOC PM'!$J140&gt;[1]synthèse!CA$14,'[1]BLOC PM'!$J140&lt;[1]synthèse!CA$14+0.1),1,0)</f>
        <v>0</v>
      </c>
      <c r="CP69" s="314">
        <f>IF(AND('[1]BLOC PM'!$J140&gt;[1]synthèse!CB$14,'[1]BLOC PM'!$J140&lt;[1]synthèse!CB$14+0.1),1,0)</f>
        <v>0</v>
      </c>
      <c r="CQ69" s="314">
        <f>IF(AND('[1]BLOC PM'!$J140&gt;[1]synthèse!CC$14,'[1]BLOC PM'!$J140&lt;[1]synthèse!CC$14+0.1),1,0)</f>
        <v>0</v>
      </c>
      <c r="CR69" s="314">
        <f>IF(AND('[1]BLOC PM'!$J140&gt;[1]synthèse!CD$14,'[1]BLOC PM'!$J140&lt;[1]synthèse!CD$14+0.1),1,0)</f>
        <v>0</v>
      </c>
      <c r="CS69" s="314">
        <f>IF(AND('[1]BLOC PM'!$J140&gt;[1]synthèse!CE$14,'[1]BLOC PM'!$J140&lt;[1]synthèse!CE$14+0.1),1,0)</f>
        <v>0</v>
      </c>
      <c r="CT69" s="314">
        <f>IF(AND('[1]BLOC PM'!$J140&gt;[1]synthèse!CF$14,'[1]BLOC PM'!$J140&lt;[1]synthèse!CF$14+0.1),1,0)</f>
        <v>0</v>
      </c>
      <c r="CU69" s="314">
        <f>IF(AND('[1]BLOC PM'!$J140&gt;[1]synthèse!CG$14,'[1]BLOC PM'!$J140&lt;[1]synthèse!CG$14+0.1),1,0)</f>
        <v>0</v>
      </c>
      <c r="CV69" s="314">
        <f>IF(AND('[1]BLOC PM'!$J140&gt;[1]synthèse!CH$14,'[1]BLOC PM'!$J140&lt;[1]synthèse!CH$14+0.1),1,0)</f>
        <v>0</v>
      </c>
      <c r="CW69" s="314">
        <f>IF(AND('[1]BLOC PM'!$J140&gt;[1]synthèse!CI$14,'[1]BLOC PM'!$J140&lt;[1]synthèse!CI$14+0.1),1,0)</f>
        <v>0</v>
      </c>
      <c r="CX69" s="314">
        <f>IF(AND('[1]BLOC PM'!$J140&gt;[1]synthèse!CJ$14,'[1]BLOC PM'!$J140&lt;[1]synthèse!CJ$14+0.1),1,0)</f>
        <v>0</v>
      </c>
      <c r="CY69" s="314">
        <f>IF(AND('[1]BLOC PM'!$J140&gt;[1]synthèse!CK$14,'[1]BLOC PM'!$J140&lt;[1]synthèse!CK$14+0.1),1,0)</f>
        <v>0</v>
      </c>
    </row>
    <row r="70" spans="1:103" ht="12.6" customHeight="1" x14ac:dyDescent="0.2">
      <c r="A70" s="329"/>
      <c r="B70" s="330"/>
      <c r="C70" s="330"/>
      <c r="D70" s="330"/>
      <c r="E70" s="330"/>
      <c r="F70" s="331"/>
      <c r="G70" s="329"/>
      <c r="H70" s="332"/>
      <c r="I70" s="329"/>
      <c r="J70" s="364"/>
      <c r="K70" s="369"/>
      <c r="L70" s="369"/>
      <c r="M70" s="369"/>
      <c r="N70" s="369"/>
      <c r="O70" s="369"/>
      <c r="P70" s="369"/>
      <c r="Q70" s="369"/>
      <c r="R70" s="369"/>
      <c r="S70" s="369"/>
      <c r="T70" s="146"/>
      <c r="U70" s="146"/>
      <c r="V70" s="312"/>
      <c r="W70" s="312"/>
      <c r="X70" s="146"/>
      <c r="Y70" s="146"/>
      <c r="Z70" s="309"/>
      <c r="AA70" s="315"/>
      <c r="AB70" s="310"/>
      <c r="AC70" s="310"/>
      <c r="AU70" s="314">
        <f>IF('[1]BLOC PM'!A141&lt;&gt;"",'[1]BLOC PM'!A141,"")</f>
        <v>0</v>
      </c>
      <c r="AV70" s="314">
        <f>IF(AND('[1]BLOC PM'!$J141&gt;[1]synthèse!AH$14,'[1]BLOC PM'!$J141&lt;[1]synthèse!AH$14+0.1),1,0)</f>
        <v>0</v>
      </c>
      <c r="AW70" s="314">
        <f>IF(AND('[1]BLOC PM'!$J141&gt;[1]synthèse!AI$14,'[1]BLOC PM'!$J141&lt;[1]synthèse!AI$14+0.1),1,0)</f>
        <v>0</v>
      </c>
      <c r="AX70" s="314">
        <f>IF(AND('[1]BLOC PM'!$J141&gt;[1]synthèse!AJ$14,'[1]BLOC PM'!$J141&lt;[1]synthèse!AJ$14+0.1),1,0)</f>
        <v>0</v>
      </c>
      <c r="AY70" s="314">
        <f>IF(AND('[1]BLOC PM'!$J141&gt;[1]synthèse!AK$14,'[1]BLOC PM'!$J141&lt;[1]synthèse!AK$14+0.1),1,0)</f>
        <v>0</v>
      </c>
      <c r="AZ70" s="314">
        <f>IF(AND('[1]BLOC PM'!$J141&gt;[1]synthèse!AL$14,'[1]BLOC PM'!$J141&lt;[1]synthèse!AL$14+0.1),1,0)</f>
        <v>0</v>
      </c>
      <c r="BA70" s="314">
        <f>IF(AND('[1]BLOC PM'!$J141&gt;[1]synthèse!AM$14,'[1]BLOC PM'!$J141&lt;[1]synthèse!AM$14+0.1),1,0)</f>
        <v>0</v>
      </c>
      <c r="BB70" s="314">
        <f>IF(AND('[1]BLOC PM'!$J141&gt;[1]synthèse!AN$14,'[1]BLOC PM'!$J141&lt;[1]synthèse!AN$14+0.1),1,0)</f>
        <v>0</v>
      </c>
      <c r="BC70" s="314">
        <f>IF(AND('[1]BLOC PM'!$J141&gt;[1]synthèse!AO$14,'[1]BLOC PM'!$J141&lt;[1]synthèse!AO$14+0.1),1,0)</f>
        <v>0</v>
      </c>
      <c r="BD70" s="314">
        <f>IF(AND('[1]BLOC PM'!$J141&gt;[1]synthèse!AP$14,'[1]BLOC PM'!$J141&lt;[1]synthèse!AP$14+0.1),1,0)</f>
        <v>0</v>
      </c>
      <c r="BE70" s="314">
        <f>IF(AND('[1]BLOC PM'!$J141&gt;[1]synthèse!AQ$14,'[1]BLOC PM'!$J141&lt;[1]synthèse!AQ$14+0.1),1,0)</f>
        <v>0</v>
      </c>
      <c r="BF70" s="314">
        <f>IF(AND('[1]BLOC PM'!$J141&gt;[1]synthèse!AR$14,'[1]BLOC PM'!$J141&lt;[1]synthèse!AR$14+0.1),1,0)</f>
        <v>0</v>
      </c>
      <c r="BG70" s="314">
        <f>IF(AND('[1]BLOC PM'!$J141&gt;[1]synthèse!AS$14,'[1]BLOC PM'!$J141&lt;[1]synthèse!AS$14+0.1),1,0)</f>
        <v>0</v>
      </c>
      <c r="BH70" s="314">
        <f>IF(AND('[1]BLOC PM'!$J141&gt;[1]synthèse!AT$14,'[1]BLOC PM'!$J141&lt;[1]synthèse!AT$14+0.1),1,0)</f>
        <v>0</v>
      </c>
      <c r="BI70" s="314">
        <f>IF(AND('[1]BLOC PM'!$J141&gt;[1]synthèse!AU$14,'[1]BLOC PM'!$J141&lt;[1]synthèse!AU$14+0.1),1,0)</f>
        <v>0</v>
      </c>
      <c r="BJ70" s="314">
        <f>IF(AND('[1]BLOC PM'!$J141&gt;[1]synthèse!AV$14,'[1]BLOC PM'!$J141&lt;[1]synthèse!AV$14+0.1),1,0)</f>
        <v>0</v>
      </c>
      <c r="BK70" s="314">
        <f>IF(AND('[1]BLOC PM'!$J141&gt;[1]synthèse!AW$14,'[1]BLOC PM'!$J141&lt;[1]synthèse!AW$14+0.1),1,0)</f>
        <v>0</v>
      </c>
      <c r="BL70" s="314">
        <f>IF(AND('[1]BLOC PM'!$J141&gt;[1]synthèse!AX$14,'[1]BLOC PM'!$J141&lt;[1]synthèse!AX$14+0.1),1,0)</f>
        <v>0</v>
      </c>
      <c r="BM70" s="314">
        <f>IF(AND('[1]BLOC PM'!$J141&gt;[1]synthèse!AY$14,'[1]BLOC PM'!$J141&lt;[1]synthèse!AY$14+0.1),1,0)</f>
        <v>0</v>
      </c>
      <c r="BN70" s="314">
        <f>IF(AND('[1]BLOC PM'!$J141&gt;[1]synthèse!AZ$14,'[1]BLOC PM'!$J141&lt;[1]synthèse!AZ$14+0.1),1,0)</f>
        <v>0</v>
      </c>
      <c r="BO70" s="314">
        <f>IF(AND('[1]BLOC PM'!$J141&gt;[1]synthèse!BA$14,'[1]BLOC PM'!$J141&lt;[1]synthèse!BA$14+0.1),1,0)</f>
        <v>0</v>
      </c>
      <c r="BP70" s="314">
        <f>IF(AND('[1]BLOC PM'!$J141&gt;[1]synthèse!BB$14,'[1]BLOC PM'!$J141&lt;[1]synthèse!BB$14+0.1),1,0)</f>
        <v>0</v>
      </c>
      <c r="BQ70" s="314">
        <f>IF(AND('[1]BLOC PM'!$J141&gt;[1]synthèse!BC$14,'[1]BLOC PM'!$J141&lt;[1]synthèse!BC$14+0.1),1,0)</f>
        <v>0</v>
      </c>
      <c r="BR70" s="314">
        <f>IF(AND('[1]BLOC PM'!$J141&gt;[1]synthèse!BD$14,'[1]BLOC PM'!$J141&lt;[1]synthèse!BD$14+0.1),1,0)</f>
        <v>0</v>
      </c>
      <c r="BS70" s="314">
        <f>IF(AND('[1]BLOC PM'!$J141&gt;[1]synthèse!BE$14,'[1]BLOC PM'!$J141&lt;[1]synthèse!BE$14+0.1),1,0)</f>
        <v>0</v>
      </c>
      <c r="BT70" s="314">
        <f>IF(AND('[1]BLOC PM'!$J141&gt;[1]synthèse!BF$14,'[1]BLOC PM'!$J141&lt;[1]synthèse!BF$14+0.1),1,0)</f>
        <v>0</v>
      </c>
      <c r="BU70" s="314">
        <f>IF(AND('[1]BLOC PM'!$J141&gt;[1]synthèse!BG$14,'[1]BLOC PM'!$J141&lt;[1]synthèse!BG$14+0.1),1,0)</f>
        <v>0</v>
      </c>
      <c r="BV70" s="314">
        <f>IF(AND('[1]BLOC PM'!$J141&gt;[1]synthèse!BH$14,'[1]BLOC PM'!$J141&lt;[1]synthèse!BH$14+0.1),1,0)</f>
        <v>0</v>
      </c>
      <c r="BW70" s="314">
        <f>IF(AND('[1]BLOC PM'!$J141&gt;[1]synthèse!BI$14,'[1]BLOC PM'!$J141&lt;[1]synthèse!BI$14+0.1),1,0)</f>
        <v>0</v>
      </c>
      <c r="BX70" s="314">
        <f>IF(AND('[1]BLOC PM'!$J141&gt;[1]synthèse!BJ$14,'[1]BLOC PM'!$J141&lt;[1]synthèse!BJ$14+0.1),1,0)</f>
        <v>0</v>
      </c>
      <c r="BY70" s="314">
        <f>IF(AND('[1]BLOC PM'!$J141&gt;[1]synthèse!BK$14,'[1]BLOC PM'!$J141&lt;[1]synthèse!BK$14+0.1),1,0)</f>
        <v>0</v>
      </c>
      <c r="BZ70" s="314">
        <f>IF(AND('[1]BLOC PM'!$J141&gt;[1]synthèse!BL$14,'[1]BLOC PM'!$J141&lt;[1]synthèse!BL$14+0.1),1,0)</f>
        <v>0</v>
      </c>
      <c r="CA70" s="314">
        <f>IF(AND('[1]BLOC PM'!$J141&gt;[1]synthèse!BM$14,'[1]BLOC PM'!$J141&lt;[1]synthèse!BM$14+0.1),1,0)</f>
        <v>0</v>
      </c>
      <c r="CB70" s="314">
        <f>IF(AND('[1]BLOC PM'!$J141&gt;[1]synthèse!BN$14,'[1]BLOC PM'!$J141&lt;[1]synthèse!BN$14+0.1),1,0)</f>
        <v>0</v>
      </c>
      <c r="CC70" s="314">
        <f>IF(AND('[1]BLOC PM'!$J141&gt;[1]synthèse!BO$14,'[1]BLOC PM'!$J141&lt;[1]synthèse!BO$14+0.1),1,0)</f>
        <v>0</v>
      </c>
      <c r="CD70" s="314">
        <f>IF(AND('[1]BLOC PM'!$J141&gt;[1]synthèse!BP$14,'[1]BLOC PM'!$J141&lt;[1]synthèse!BP$14+0.1),1,0)</f>
        <v>0</v>
      </c>
      <c r="CE70" s="314">
        <f>IF(AND('[1]BLOC PM'!$J141&gt;[1]synthèse!BQ$14,'[1]BLOC PM'!$J141&lt;[1]synthèse!BQ$14+0.1),1,0)</f>
        <v>0</v>
      </c>
      <c r="CF70" s="314">
        <f>IF(AND('[1]BLOC PM'!$J141&gt;[1]synthèse!BR$14,'[1]BLOC PM'!$J141&lt;[1]synthèse!BR$14+0.1),1,0)</f>
        <v>0</v>
      </c>
      <c r="CG70" s="314">
        <f>IF(AND('[1]BLOC PM'!$J141&gt;[1]synthèse!BS$14,'[1]BLOC PM'!$J141&lt;[1]synthèse!BS$14+0.1),1,0)</f>
        <v>0</v>
      </c>
      <c r="CH70" s="314">
        <f>IF(AND('[1]BLOC PM'!$J141&gt;[1]synthèse!BT$14,'[1]BLOC PM'!$J141&lt;[1]synthèse!BT$14+0.1),1,0)</f>
        <v>0</v>
      </c>
      <c r="CI70" s="314">
        <f>IF(AND('[1]BLOC PM'!$J141&gt;[1]synthèse!BU$14,'[1]BLOC PM'!$J141&lt;[1]synthèse!BU$14+0.1),1,0)</f>
        <v>0</v>
      </c>
      <c r="CJ70" s="314">
        <f>IF(AND('[1]BLOC PM'!$J141&gt;[1]synthèse!BV$14,'[1]BLOC PM'!$J141&lt;[1]synthèse!BV$14+0.1),1,0)</f>
        <v>0</v>
      </c>
      <c r="CK70" s="314">
        <f>IF(AND('[1]BLOC PM'!$J141&gt;[1]synthèse!BW$14,'[1]BLOC PM'!$J141&lt;[1]synthèse!BW$14+0.1),1,0)</f>
        <v>0</v>
      </c>
      <c r="CL70" s="314">
        <f>IF(AND('[1]BLOC PM'!$J141&gt;[1]synthèse!BX$14,'[1]BLOC PM'!$J141&lt;[1]synthèse!BX$14+0.1),1,0)</f>
        <v>0</v>
      </c>
      <c r="CM70" s="314">
        <f>IF(AND('[1]BLOC PM'!$J141&gt;[1]synthèse!BY$14,'[1]BLOC PM'!$J141&lt;[1]synthèse!BY$14+0.1),1,0)</f>
        <v>0</v>
      </c>
      <c r="CN70" s="314">
        <f>IF(AND('[1]BLOC PM'!$J141&gt;[1]synthèse!BZ$14,'[1]BLOC PM'!$J141&lt;[1]synthèse!BZ$14+0.1),1,0)</f>
        <v>0</v>
      </c>
      <c r="CO70" s="314">
        <f>IF(AND('[1]BLOC PM'!$J141&gt;[1]synthèse!CA$14,'[1]BLOC PM'!$J141&lt;[1]synthèse!CA$14+0.1),1,0)</f>
        <v>0</v>
      </c>
      <c r="CP70" s="314">
        <f>IF(AND('[1]BLOC PM'!$J141&gt;[1]synthèse!CB$14,'[1]BLOC PM'!$J141&lt;[1]synthèse!CB$14+0.1),1,0)</f>
        <v>0</v>
      </c>
      <c r="CQ70" s="314">
        <f>IF(AND('[1]BLOC PM'!$J141&gt;[1]synthèse!CC$14,'[1]BLOC PM'!$J141&lt;[1]synthèse!CC$14+0.1),1,0)</f>
        <v>0</v>
      </c>
      <c r="CR70" s="314">
        <f>IF(AND('[1]BLOC PM'!$J141&gt;[1]synthèse!CD$14,'[1]BLOC PM'!$J141&lt;[1]synthèse!CD$14+0.1),1,0)</f>
        <v>0</v>
      </c>
      <c r="CS70" s="314">
        <f>IF(AND('[1]BLOC PM'!$J141&gt;[1]synthèse!CE$14,'[1]BLOC PM'!$J141&lt;[1]synthèse!CE$14+0.1),1,0)</f>
        <v>0</v>
      </c>
      <c r="CT70" s="314">
        <f>IF(AND('[1]BLOC PM'!$J141&gt;[1]synthèse!CF$14,'[1]BLOC PM'!$J141&lt;[1]synthèse!CF$14+0.1),1,0)</f>
        <v>0</v>
      </c>
      <c r="CU70" s="314">
        <f>IF(AND('[1]BLOC PM'!$J141&gt;[1]synthèse!CG$14,'[1]BLOC PM'!$J141&lt;[1]synthèse!CG$14+0.1),1,0)</f>
        <v>0</v>
      </c>
      <c r="CV70" s="314">
        <f>IF(AND('[1]BLOC PM'!$J141&gt;[1]synthèse!CH$14,'[1]BLOC PM'!$J141&lt;[1]synthèse!CH$14+0.1),1,0)</f>
        <v>0</v>
      </c>
      <c r="CW70" s="314">
        <f>IF(AND('[1]BLOC PM'!$J141&gt;[1]synthèse!CI$14,'[1]BLOC PM'!$J141&lt;[1]synthèse!CI$14+0.1),1,0)</f>
        <v>0</v>
      </c>
      <c r="CX70" s="314">
        <f>IF(AND('[1]BLOC PM'!$J141&gt;[1]synthèse!CJ$14,'[1]BLOC PM'!$J141&lt;[1]synthèse!CJ$14+0.1),1,0)</f>
        <v>0</v>
      </c>
      <c r="CY70" s="314">
        <f>IF(AND('[1]BLOC PM'!$J141&gt;[1]synthèse!CK$14,'[1]BLOC PM'!$J141&lt;[1]synthèse!CK$14+0.1),1,0)</f>
        <v>0</v>
      </c>
    </row>
    <row r="71" spans="1:103" ht="12.6" customHeight="1" x14ac:dyDescent="0.2">
      <c r="A71" s="329"/>
      <c r="B71" s="330"/>
      <c r="C71" s="330"/>
      <c r="D71" s="330"/>
      <c r="E71" s="330"/>
      <c r="F71" s="331"/>
      <c r="G71" s="329"/>
      <c r="H71" s="332"/>
      <c r="I71" s="329"/>
      <c r="J71" s="364"/>
      <c r="K71" s="369"/>
      <c r="L71" s="369"/>
      <c r="M71" s="369"/>
      <c r="N71" s="369"/>
      <c r="O71" s="369"/>
      <c r="P71" s="369"/>
      <c r="Q71" s="369"/>
      <c r="R71" s="369"/>
      <c r="S71" s="369"/>
      <c r="T71" s="146"/>
      <c r="U71" s="146"/>
      <c r="V71" s="312"/>
      <c r="W71" s="312"/>
      <c r="X71" s="146"/>
      <c r="Y71" s="146"/>
      <c r="Z71" s="309"/>
      <c r="AA71" s="315"/>
      <c r="AB71" s="310"/>
      <c r="AC71" s="310"/>
      <c r="AU71" s="314">
        <f>IF('[1]BLOC PM'!A142&lt;&gt;"",'[1]BLOC PM'!A142,"")</f>
        <v>0</v>
      </c>
      <c r="AV71" s="314">
        <f>IF(AND('[1]BLOC PM'!$J142&gt;[1]synthèse!AH$14,'[1]BLOC PM'!$J142&lt;[1]synthèse!AH$14+0.1),1,0)</f>
        <v>0</v>
      </c>
      <c r="AW71" s="314">
        <f>IF(AND('[1]BLOC PM'!$J142&gt;[1]synthèse!AI$14,'[1]BLOC PM'!$J142&lt;[1]synthèse!AI$14+0.1),1,0)</f>
        <v>0</v>
      </c>
      <c r="AX71" s="314">
        <f>IF(AND('[1]BLOC PM'!$J142&gt;[1]synthèse!AJ$14,'[1]BLOC PM'!$J142&lt;[1]synthèse!AJ$14+0.1),1,0)</f>
        <v>0</v>
      </c>
      <c r="AY71" s="314">
        <f>IF(AND('[1]BLOC PM'!$J142&gt;[1]synthèse!AK$14,'[1]BLOC PM'!$J142&lt;[1]synthèse!AK$14+0.1),1,0)</f>
        <v>0</v>
      </c>
      <c r="AZ71" s="314">
        <f>IF(AND('[1]BLOC PM'!$J142&gt;[1]synthèse!AL$14,'[1]BLOC PM'!$J142&lt;[1]synthèse!AL$14+0.1),1,0)</f>
        <v>0</v>
      </c>
      <c r="BA71" s="314">
        <f>IF(AND('[1]BLOC PM'!$J142&gt;[1]synthèse!AM$14,'[1]BLOC PM'!$J142&lt;[1]synthèse!AM$14+0.1),1,0)</f>
        <v>0</v>
      </c>
      <c r="BB71" s="314">
        <f>IF(AND('[1]BLOC PM'!$J142&gt;[1]synthèse!AN$14,'[1]BLOC PM'!$J142&lt;[1]synthèse!AN$14+0.1),1,0)</f>
        <v>0</v>
      </c>
      <c r="BC71" s="314">
        <f>IF(AND('[1]BLOC PM'!$J142&gt;[1]synthèse!AO$14,'[1]BLOC PM'!$J142&lt;[1]synthèse!AO$14+0.1),1,0)</f>
        <v>0</v>
      </c>
      <c r="BD71" s="314">
        <f>IF(AND('[1]BLOC PM'!$J142&gt;[1]synthèse!AP$14,'[1]BLOC PM'!$J142&lt;[1]synthèse!AP$14+0.1),1,0)</f>
        <v>0</v>
      </c>
      <c r="BE71" s="314">
        <f>IF(AND('[1]BLOC PM'!$J142&gt;[1]synthèse!AQ$14,'[1]BLOC PM'!$J142&lt;[1]synthèse!AQ$14+0.1),1,0)</f>
        <v>0</v>
      </c>
      <c r="BF71" s="314">
        <f>IF(AND('[1]BLOC PM'!$J142&gt;[1]synthèse!AR$14,'[1]BLOC PM'!$J142&lt;[1]synthèse!AR$14+0.1),1,0)</f>
        <v>0</v>
      </c>
      <c r="BG71" s="314">
        <f>IF(AND('[1]BLOC PM'!$J142&gt;[1]synthèse!AS$14,'[1]BLOC PM'!$J142&lt;[1]synthèse!AS$14+0.1),1,0)</f>
        <v>0</v>
      </c>
      <c r="BH71" s="314">
        <f>IF(AND('[1]BLOC PM'!$J142&gt;[1]synthèse!AT$14,'[1]BLOC PM'!$J142&lt;[1]synthèse!AT$14+0.1),1,0)</f>
        <v>0</v>
      </c>
      <c r="BI71" s="314">
        <f>IF(AND('[1]BLOC PM'!$J142&gt;[1]synthèse!AU$14,'[1]BLOC PM'!$J142&lt;[1]synthèse!AU$14+0.1),1,0)</f>
        <v>0</v>
      </c>
      <c r="BJ71" s="314">
        <f>IF(AND('[1]BLOC PM'!$J142&gt;[1]synthèse!AV$14,'[1]BLOC PM'!$J142&lt;[1]synthèse!AV$14+0.1),1,0)</f>
        <v>0</v>
      </c>
      <c r="BK71" s="314">
        <f>IF(AND('[1]BLOC PM'!$J142&gt;[1]synthèse!AW$14,'[1]BLOC PM'!$J142&lt;[1]synthèse!AW$14+0.1),1,0)</f>
        <v>0</v>
      </c>
      <c r="BL71" s="314">
        <f>IF(AND('[1]BLOC PM'!$J142&gt;[1]synthèse!AX$14,'[1]BLOC PM'!$J142&lt;[1]synthèse!AX$14+0.1),1,0)</f>
        <v>0</v>
      </c>
      <c r="BM71" s="314">
        <f>IF(AND('[1]BLOC PM'!$J142&gt;[1]synthèse!AY$14,'[1]BLOC PM'!$J142&lt;[1]synthèse!AY$14+0.1),1,0)</f>
        <v>0</v>
      </c>
      <c r="BN71" s="314">
        <f>IF(AND('[1]BLOC PM'!$J142&gt;[1]synthèse!AZ$14,'[1]BLOC PM'!$J142&lt;[1]synthèse!AZ$14+0.1),1,0)</f>
        <v>0</v>
      </c>
      <c r="BO71" s="314">
        <f>IF(AND('[1]BLOC PM'!$J142&gt;[1]synthèse!BA$14,'[1]BLOC PM'!$J142&lt;[1]synthèse!BA$14+0.1),1,0)</f>
        <v>0</v>
      </c>
      <c r="BP71" s="314">
        <f>IF(AND('[1]BLOC PM'!$J142&gt;[1]synthèse!BB$14,'[1]BLOC PM'!$J142&lt;[1]synthèse!BB$14+0.1),1,0)</f>
        <v>0</v>
      </c>
      <c r="BQ71" s="314">
        <f>IF(AND('[1]BLOC PM'!$J142&gt;[1]synthèse!BC$14,'[1]BLOC PM'!$J142&lt;[1]synthèse!BC$14+0.1),1,0)</f>
        <v>0</v>
      </c>
      <c r="BR71" s="314">
        <f>IF(AND('[1]BLOC PM'!$J142&gt;[1]synthèse!BD$14,'[1]BLOC PM'!$J142&lt;[1]synthèse!BD$14+0.1),1,0)</f>
        <v>0</v>
      </c>
      <c r="BS71" s="314">
        <f>IF(AND('[1]BLOC PM'!$J142&gt;[1]synthèse!BE$14,'[1]BLOC PM'!$J142&lt;[1]synthèse!BE$14+0.1),1,0)</f>
        <v>0</v>
      </c>
      <c r="BT71" s="314">
        <f>IF(AND('[1]BLOC PM'!$J142&gt;[1]synthèse!BF$14,'[1]BLOC PM'!$J142&lt;[1]synthèse!BF$14+0.1),1,0)</f>
        <v>0</v>
      </c>
      <c r="BU71" s="314">
        <f>IF(AND('[1]BLOC PM'!$J142&gt;[1]synthèse!BG$14,'[1]BLOC PM'!$J142&lt;[1]synthèse!BG$14+0.1),1,0)</f>
        <v>0</v>
      </c>
      <c r="BV71" s="314">
        <f>IF(AND('[1]BLOC PM'!$J142&gt;[1]synthèse!BH$14,'[1]BLOC PM'!$J142&lt;[1]synthèse!BH$14+0.1),1,0)</f>
        <v>0</v>
      </c>
      <c r="BW71" s="314">
        <f>IF(AND('[1]BLOC PM'!$J142&gt;[1]synthèse!BI$14,'[1]BLOC PM'!$J142&lt;[1]synthèse!BI$14+0.1),1,0)</f>
        <v>0</v>
      </c>
      <c r="BX71" s="314">
        <f>IF(AND('[1]BLOC PM'!$J142&gt;[1]synthèse!BJ$14,'[1]BLOC PM'!$J142&lt;[1]synthèse!BJ$14+0.1),1,0)</f>
        <v>0</v>
      </c>
      <c r="BY71" s="314">
        <f>IF(AND('[1]BLOC PM'!$J142&gt;[1]synthèse!BK$14,'[1]BLOC PM'!$J142&lt;[1]synthèse!BK$14+0.1),1,0)</f>
        <v>0</v>
      </c>
      <c r="BZ71" s="314">
        <f>IF(AND('[1]BLOC PM'!$J142&gt;[1]synthèse!BL$14,'[1]BLOC PM'!$J142&lt;[1]synthèse!BL$14+0.1),1,0)</f>
        <v>0</v>
      </c>
      <c r="CA71" s="314">
        <f>IF(AND('[1]BLOC PM'!$J142&gt;[1]synthèse!BM$14,'[1]BLOC PM'!$J142&lt;[1]synthèse!BM$14+0.1),1,0)</f>
        <v>0</v>
      </c>
      <c r="CB71" s="314">
        <f>IF(AND('[1]BLOC PM'!$J142&gt;[1]synthèse!BN$14,'[1]BLOC PM'!$J142&lt;[1]synthèse!BN$14+0.1),1,0)</f>
        <v>0</v>
      </c>
      <c r="CC71" s="314">
        <f>IF(AND('[1]BLOC PM'!$J142&gt;[1]synthèse!BO$14,'[1]BLOC PM'!$J142&lt;[1]synthèse!BO$14+0.1),1,0)</f>
        <v>0</v>
      </c>
      <c r="CD71" s="314">
        <f>IF(AND('[1]BLOC PM'!$J142&gt;[1]synthèse!BP$14,'[1]BLOC PM'!$J142&lt;[1]synthèse!BP$14+0.1),1,0)</f>
        <v>0</v>
      </c>
      <c r="CE71" s="314">
        <f>IF(AND('[1]BLOC PM'!$J142&gt;[1]synthèse!BQ$14,'[1]BLOC PM'!$J142&lt;[1]synthèse!BQ$14+0.1),1,0)</f>
        <v>0</v>
      </c>
      <c r="CF71" s="314">
        <f>IF(AND('[1]BLOC PM'!$J142&gt;[1]synthèse!BR$14,'[1]BLOC PM'!$J142&lt;[1]synthèse!BR$14+0.1),1,0)</f>
        <v>0</v>
      </c>
      <c r="CG71" s="314">
        <f>IF(AND('[1]BLOC PM'!$J142&gt;[1]synthèse!BS$14,'[1]BLOC PM'!$J142&lt;[1]synthèse!BS$14+0.1),1,0)</f>
        <v>0</v>
      </c>
      <c r="CH71" s="314">
        <f>IF(AND('[1]BLOC PM'!$J142&gt;[1]synthèse!BT$14,'[1]BLOC PM'!$J142&lt;[1]synthèse!BT$14+0.1),1,0)</f>
        <v>0</v>
      </c>
      <c r="CI71" s="314">
        <f>IF(AND('[1]BLOC PM'!$J142&gt;[1]synthèse!BU$14,'[1]BLOC PM'!$J142&lt;[1]synthèse!BU$14+0.1),1,0)</f>
        <v>0</v>
      </c>
      <c r="CJ71" s="314">
        <f>IF(AND('[1]BLOC PM'!$J142&gt;[1]synthèse!BV$14,'[1]BLOC PM'!$J142&lt;[1]synthèse!BV$14+0.1),1,0)</f>
        <v>0</v>
      </c>
      <c r="CK71" s="314">
        <f>IF(AND('[1]BLOC PM'!$J142&gt;[1]synthèse!BW$14,'[1]BLOC PM'!$J142&lt;[1]synthèse!BW$14+0.1),1,0)</f>
        <v>0</v>
      </c>
      <c r="CL71" s="314">
        <f>IF(AND('[1]BLOC PM'!$J142&gt;[1]synthèse!BX$14,'[1]BLOC PM'!$J142&lt;[1]synthèse!BX$14+0.1),1,0)</f>
        <v>0</v>
      </c>
      <c r="CM71" s="314">
        <f>IF(AND('[1]BLOC PM'!$J142&gt;[1]synthèse!BY$14,'[1]BLOC PM'!$J142&lt;[1]synthèse!BY$14+0.1),1,0)</f>
        <v>0</v>
      </c>
      <c r="CN71" s="314">
        <f>IF(AND('[1]BLOC PM'!$J142&gt;[1]synthèse!BZ$14,'[1]BLOC PM'!$J142&lt;[1]synthèse!BZ$14+0.1),1,0)</f>
        <v>0</v>
      </c>
      <c r="CO71" s="314">
        <f>IF(AND('[1]BLOC PM'!$J142&gt;[1]synthèse!CA$14,'[1]BLOC PM'!$J142&lt;[1]synthèse!CA$14+0.1),1,0)</f>
        <v>0</v>
      </c>
      <c r="CP71" s="314">
        <f>IF(AND('[1]BLOC PM'!$J142&gt;[1]synthèse!CB$14,'[1]BLOC PM'!$J142&lt;[1]synthèse!CB$14+0.1),1,0)</f>
        <v>0</v>
      </c>
      <c r="CQ71" s="314">
        <f>IF(AND('[1]BLOC PM'!$J142&gt;[1]synthèse!CC$14,'[1]BLOC PM'!$J142&lt;[1]synthèse!CC$14+0.1),1,0)</f>
        <v>0</v>
      </c>
      <c r="CR71" s="314">
        <f>IF(AND('[1]BLOC PM'!$J142&gt;[1]synthèse!CD$14,'[1]BLOC PM'!$J142&lt;[1]synthèse!CD$14+0.1),1,0)</f>
        <v>0</v>
      </c>
      <c r="CS71" s="314">
        <f>IF(AND('[1]BLOC PM'!$J142&gt;[1]synthèse!CE$14,'[1]BLOC PM'!$J142&lt;[1]synthèse!CE$14+0.1),1,0)</f>
        <v>0</v>
      </c>
      <c r="CT71" s="314">
        <f>IF(AND('[1]BLOC PM'!$J142&gt;[1]synthèse!CF$14,'[1]BLOC PM'!$J142&lt;[1]synthèse!CF$14+0.1),1,0)</f>
        <v>0</v>
      </c>
      <c r="CU71" s="314">
        <f>IF(AND('[1]BLOC PM'!$J142&gt;[1]synthèse!CG$14,'[1]BLOC PM'!$J142&lt;[1]synthèse!CG$14+0.1),1,0)</f>
        <v>0</v>
      </c>
      <c r="CV71" s="314">
        <f>IF(AND('[1]BLOC PM'!$J142&gt;[1]synthèse!CH$14,'[1]BLOC PM'!$J142&lt;[1]synthèse!CH$14+0.1),1,0)</f>
        <v>0</v>
      </c>
      <c r="CW71" s="314">
        <f>IF(AND('[1]BLOC PM'!$J142&gt;[1]synthèse!CI$14,'[1]BLOC PM'!$J142&lt;[1]synthèse!CI$14+0.1),1,0)</f>
        <v>0</v>
      </c>
      <c r="CX71" s="314">
        <f>IF(AND('[1]BLOC PM'!$J142&gt;[1]synthèse!CJ$14,'[1]BLOC PM'!$J142&lt;[1]synthèse!CJ$14+0.1),1,0)</f>
        <v>0</v>
      </c>
      <c r="CY71" s="314">
        <f>IF(AND('[1]BLOC PM'!$J142&gt;[1]synthèse!CK$14,'[1]BLOC PM'!$J142&lt;[1]synthèse!CK$14+0.1),1,0)</f>
        <v>0</v>
      </c>
    </row>
    <row r="72" spans="1:103" s="310" customFormat="1" ht="12.6" customHeight="1" x14ac:dyDescent="0.2">
      <c r="A72" s="329"/>
      <c r="B72" s="330"/>
      <c r="C72" s="330"/>
      <c r="D72" s="330"/>
      <c r="E72" s="330"/>
      <c r="F72" s="331"/>
      <c r="G72" s="329"/>
      <c r="H72" s="332"/>
      <c r="I72" s="329"/>
      <c r="J72" s="364"/>
      <c r="K72" s="369"/>
      <c r="L72" s="369"/>
      <c r="M72" s="369"/>
      <c r="N72" s="369"/>
      <c r="O72" s="369"/>
      <c r="P72" s="369"/>
      <c r="Q72" s="369"/>
      <c r="R72" s="369"/>
      <c r="S72" s="369"/>
      <c r="T72" s="146"/>
      <c r="U72" s="146"/>
      <c r="V72" s="312"/>
      <c r="W72" s="312"/>
      <c r="X72" s="146"/>
      <c r="Y72" s="146"/>
      <c r="Z72" s="309"/>
      <c r="AA72" s="315"/>
      <c r="AU72" s="315"/>
      <c r="AV72" s="315"/>
      <c r="AW72" s="315"/>
      <c r="AX72" s="315"/>
      <c r="AY72" s="315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  <c r="BM72" s="315"/>
      <c r="BN72" s="315"/>
      <c r="BO72" s="315"/>
      <c r="BP72" s="315"/>
      <c r="BQ72" s="315"/>
      <c r="BR72" s="315"/>
      <c r="BS72" s="315"/>
      <c r="BT72" s="315"/>
      <c r="BU72" s="315"/>
      <c r="BV72" s="315"/>
      <c r="BW72" s="315"/>
      <c r="BX72" s="315"/>
      <c r="BY72" s="315"/>
      <c r="BZ72" s="315"/>
      <c r="CA72" s="315"/>
      <c r="CB72" s="315"/>
      <c r="CC72" s="315"/>
      <c r="CD72" s="315"/>
      <c r="CE72" s="315"/>
      <c r="CF72" s="315"/>
      <c r="CG72" s="315"/>
      <c r="CH72" s="315"/>
      <c r="CI72" s="315"/>
      <c r="CJ72" s="315"/>
      <c r="CK72" s="315"/>
      <c r="CL72" s="315"/>
      <c r="CM72" s="315"/>
      <c r="CN72" s="315"/>
      <c r="CO72" s="315"/>
      <c r="CP72" s="315"/>
      <c r="CQ72" s="315"/>
      <c r="CR72" s="315"/>
      <c r="CS72" s="315"/>
      <c r="CT72" s="315"/>
      <c r="CU72" s="315"/>
      <c r="CV72" s="315"/>
      <c r="CW72" s="315"/>
      <c r="CX72" s="315"/>
      <c r="CY72" s="315"/>
    </row>
    <row r="73" spans="1:103" s="310" customFormat="1" ht="12.6" customHeight="1" x14ac:dyDescent="0.2">
      <c r="A73" s="329"/>
      <c r="B73" s="330"/>
      <c r="C73" s="330"/>
      <c r="D73" s="330"/>
      <c r="E73" s="330"/>
      <c r="F73" s="331"/>
      <c r="G73" s="329"/>
      <c r="H73" s="332"/>
      <c r="I73" s="329"/>
      <c r="J73" s="364"/>
      <c r="K73" s="369"/>
      <c r="L73" s="369"/>
      <c r="M73" s="369"/>
      <c r="N73" s="369"/>
      <c r="O73" s="369"/>
      <c r="P73" s="369"/>
      <c r="Q73" s="369"/>
      <c r="R73" s="369"/>
      <c r="S73" s="369"/>
      <c r="T73" s="146"/>
      <c r="U73" s="146"/>
      <c r="V73" s="312"/>
      <c r="W73" s="312"/>
      <c r="X73" s="146"/>
      <c r="Y73" s="146"/>
      <c r="Z73" s="309"/>
      <c r="AA73" s="315"/>
      <c r="AU73" s="315"/>
      <c r="AV73" s="315"/>
      <c r="AW73" s="315"/>
      <c r="AX73" s="315"/>
      <c r="AY73" s="315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  <c r="BM73" s="315"/>
      <c r="BN73" s="315"/>
      <c r="BO73" s="315"/>
      <c r="BP73" s="315"/>
      <c r="BQ73" s="315"/>
      <c r="BR73" s="315"/>
      <c r="BS73" s="315"/>
      <c r="BT73" s="315"/>
      <c r="BU73" s="315"/>
      <c r="BV73" s="315"/>
      <c r="BW73" s="315"/>
      <c r="BX73" s="315"/>
      <c r="BY73" s="315"/>
      <c r="BZ73" s="315"/>
      <c r="CA73" s="315"/>
      <c r="CB73" s="315"/>
      <c r="CC73" s="315"/>
      <c r="CD73" s="315"/>
      <c r="CE73" s="315"/>
      <c r="CF73" s="315"/>
      <c r="CG73" s="315"/>
      <c r="CH73" s="315"/>
      <c r="CI73" s="315"/>
      <c r="CJ73" s="315"/>
      <c r="CK73" s="315"/>
      <c r="CL73" s="315"/>
      <c r="CM73" s="315"/>
      <c r="CN73" s="315"/>
      <c r="CO73" s="315"/>
      <c r="CP73" s="315"/>
      <c r="CQ73" s="315"/>
      <c r="CR73" s="315"/>
      <c r="CS73" s="315"/>
      <c r="CT73" s="315"/>
      <c r="CU73" s="315"/>
      <c r="CV73" s="315"/>
      <c r="CW73" s="315"/>
      <c r="CX73" s="315"/>
      <c r="CY73" s="315"/>
    </row>
    <row r="74" spans="1:103" s="310" customFormat="1" ht="12.6" customHeight="1" x14ac:dyDescent="0.2">
      <c r="A74" s="329"/>
      <c r="B74" s="330"/>
      <c r="C74" s="330"/>
      <c r="D74" s="330"/>
      <c r="E74" s="330"/>
      <c r="F74" s="331"/>
      <c r="G74" s="329"/>
      <c r="H74" s="332"/>
      <c r="I74" s="329"/>
      <c r="J74" s="364"/>
      <c r="K74" s="369"/>
      <c r="L74" s="369"/>
      <c r="M74" s="369"/>
      <c r="N74" s="369"/>
      <c r="O74" s="369"/>
      <c r="P74" s="369"/>
      <c r="Q74" s="369"/>
      <c r="R74" s="369"/>
      <c r="S74" s="369"/>
      <c r="T74" s="146"/>
      <c r="U74" s="146"/>
      <c r="V74" s="312"/>
      <c r="W74" s="312"/>
      <c r="X74" s="146"/>
      <c r="Y74" s="146"/>
      <c r="Z74" s="309"/>
      <c r="AA74" s="315"/>
      <c r="AU74" s="315"/>
      <c r="AV74" s="315"/>
      <c r="AW74" s="315"/>
      <c r="AX74" s="315"/>
      <c r="AY74" s="315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  <c r="BM74" s="315"/>
      <c r="BN74" s="315"/>
      <c r="BO74" s="315"/>
      <c r="BP74" s="315"/>
      <c r="BQ74" s="315"/>
      <c r="BR74" s="315"/>
      <c r="BS74" s="315"/>
      <c r="BT74" s="315"/>
      <c r="BU74" s="315"/>
      <c r="BV74" s="315"/>
      <c r="BW74" s="315"/>
      <c r="BX74" s="315"/>
      <c r="BY74" s="315"/>
      <c r="BZ74" s="315"/>
      <c r="CA74" s="315"/>
      <c r="CB74" s="315"/>
      <c r="CC74" s="315"/>
      <c r="CD74" s="315"/>
      <c r="CE74" s="315"/>
      <c r="CF74" s="315"/>
      <c r="CG74" s="315"/>
      <c r="CH74" s="315"/>
      <c r="CI74" s="315"/>
      <c r="CJ74" s="315"/>
      <c r="CK74" s="315"/>
      <c r="CL74" s="315"/>
      <c r="CM74" s="315"/>
      <c r="CN74" s="315"/>
      <c r="CO74" s="315"/>
      <c r="CP74" s="315"/>
      <c r="CQ74" s="315"/>
      <c r="CR74" s="315"/>
      <c r="CS74" s="315"/>
      <c r="CT74" s="315"/>
      <c r="CU74" s="315"/>
      <c r="CV74" s="315"/>
      <c r="CW74" s="315"/>
      <c r="CX74" s="315"/>
      <c r="CY74" s="315"/>
    </row>
    <row r="75" spans="1:103" s="310" customFormat="1" ht="12.6" customHeight="1" x14ac:dyDescent="0.2">
      <c r="A75" s="329"/>
      <c r="B75" s="330"/>
      <c r="C75" s="330"/>
      <c r="D75" s="330"/>
      <c r="E75" s="330"/>
      <c r="F75" s="331"/>
      <c r="G75" s="329"/>
      <c r="H75" s="332"/>
      <c r="I75" s="329"/>
      <c r="J75" s="364"/>
      <c r="K75" s="369"/>
      <c r="L75" s="369"/>
      <c r="M75" s="369"/>
      <c r="N75" s="369"/>
      <c r="O75" s="369"/>
      <c r="P75" s="369"/>
      <c r="Q75" s="369"/>
      <c r="R75" s="369"/>
      <c r="S75" s="369"/>
      <c r="T75" s="146"/>
      <c r="U75" s="146"/>
      <c r="V75" s="312"/>
      <c r="W75" s="312"/>
      <c r="X75" s="146"/>
      <c r="Y75" s="146"/>
      <c r="Z75" s="309"/>
      <c r="AA75" s="315"/>
      <c r="AU75" s="315"/>
      <c r="AV75" s="315"/>
      <c r="AW75" s="315"/>
      <c r="AX75" s="315"/>
      <c r="AY75" s="315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  <c r="BM75" s="315"/>
      <c r="BN75" s="315"/>
      <c r="BO75" s="315"/>
      <c r="BP75" s="315"/>
      <c r="BQ75" s="315"/>
      <c r="BR75" s="315"/>
      <c r="BS75" s="315"/>
      <c r="BT75" s="315"/>
      <c r="BU75" s="315"/>
      <c r="BV75" s="315"/>
      <c r="BW75" s="315"/>
      <c r="BX75" s="315"/>
      <c r="BY75" s="315"/>
      <c r="BZ75" s="315"/>
      <c r="CA75" s="315"/>
      <c r="CB75" s="315"/>
      <c r="CC75" s="315"/>
      <c r="CD75" s="315"/>
      <c r="CE75" s="315"/>
      <c r="CF75" s="315"/>
      <c r="CG75" s="315"/>
      <c r="CH75" s="315"/>
      <c r="CI75" s="315"/>
      <c r="CJ75" s="315"/>
      <c r="CK75" s="315"/>
      <c r="CL75" s="315"/>
      <c r="CM75" s="315"/>
      <c r="CN75" s="315"/>
      <c r="CO75" s="315"/>
      <c r="CP75" s="315"/>
      <c r="CQ75" s="315"/>
      <c r="CR75" s="315"/>
      <c r="CS75" s="315"/>
      <c r="CT75" s="315"/>
      <c r="CU75" s="315"/>
      <c r="CV75" s="315"/>
      <c r="CW75" s="315"/>
      <c r="CX75" s="315"/>
      <c r="CY75" s="315"/>
    </row>
    <row r="76" spans="1:103" s="310" customFormat="1" ht="12.6" customHeight="1" x14ac:dyDescent="0.2">
      <c r="A76" s="329"/>
      <c r="B76" s="330"/>
      <c r="C76" s="330"/>
      <c r="D76" s="330"/>
      <c r="E76" s="330"/>
      <c r="F76" s="331"/>
      <c r="G76" s="329"/>
      <c r="H76" s="332"/>
      <c r="I76" s="329"/>
      <c r="J76" s="364"/>
      <c r="K76" s="369"/>
      <c r="L76" s="369"/>
      <c r="M76" s="369"/>
      <c r="N76" s="369"/>
      <c r="O76" s="369"/>
      <c r="P76" s="369"/>
      <c r="Q76" s="369"/>
      <c r="R76" s="369"/>
      <c r="S76" s="369"/>
      <c r="T76" s="146"/>
      <c r="U76" s="146"/>
      <c r="V76" s="312"/>
      <c r="W76" s="312"/>
      <c r="X76" s="146"/>
      <c r="Y76" s="146"/>
      <c r="Z76" s="309"/>
      <c r="AA76" s="315"/>
      <c r="AU76" s="315"/>
      <c r="AV76" s="315"/>
      <c r="AW76" s="315"/>
      <c r="AX76" s="315"/>
      <c r="AY76" s="315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  <c r="BM76" s="315"/>
      <c r="BN76" s="315"/>
      <c r="BO76" s="315"/>
      <c r="BP76" s="315"/>
      <c r="BQ76" s="315"/>
      <c r="BR76" s="315"/>
      <c r="BS76" s="315"/>
      <c r="BT76" s="315"/>
      <c r="BU76" s="315"/>
      <c r="BV76" s="315"/>
      <c r="BW76" s="315"/>
      <c r="BX76" s="315"/>
      <c r="BY76" s="315"/>
      <c r="BZ76" s="315"/>
      <c r="CA76" s="315"/>
      <c r="CB76" s="315"/>
      <c r="CC76" s="315"/>
      <c r="CD76" s="315"/>
      <c r="CE76" s="315"/>
      <c r="CF76" s="315"/>
      <c r="CG76" s="315"/>
      <c r="CH76" s="315"/>
      <c r="CI76" s="315"/>
      <c r="CJ76" s="315"/>
      <c r="CK76" s="315"/>
      <c r="CL76" s="315"/>
      <c r="CM76" s="315"/>
      <c r="CN76" s="315"/>
      <c r="CO76" s="315"/>
      <c r="CP76" s="315"/>
      <c r="CQ76" s="315"/>
      <c r="CR76" s="315"/>
      <c r="CS76" s="315"/>
      <c r="CT76" s="315"/>
      <c r="CU76" s="315"/>
      <c r="CV76" s="315"/>
      <c r="CW76" s="315"/>
      <c r="CX76" s="315"/>
      <c r="CY76" s="315"/>
    </row>
    <row r="77" spans="1:103" s="310" customFormat="1" ht="12.6" customHeight="1" x14ac:dyDescent="0.2">
      <c r="A77" s="329"/>
      <c r="B77" s="330"/>
      <c r="C77" s="330"/>
      <c r="D77" s="330"/>
      <c r="E77" s="330"/>
      <c r="F77" s="331"/>
      <c r="G77" s="329"/>
      <c r="H77" s="332"/>
      <c r="I77" s="329"/>
      <c r="J77" s="364"/>
      <c r="K77" s="369"/>
      <c r="L77" s="369"/>
      <c r="M77" s="369"/>
      <c r="N77" s="369"/>
      <c r="O77" s="369"/>
      <c r="P77" s="369"/>
      <c r="Q77" s="369"/>
      <c r="R77" s="369"/>
      <c r="S77" s="369"/>
      <c r="T77" s="146"/>
      <c r="U77" s="146"/>
      <c r="V77" s="312"/>
      <c r="W77" s="312"/>
      <c r="X77" s="146"/>
      <c r="Y77" s="146"/>
      <c r="Z77" s="309"/>
      <c r="AA77" s="315"/>
      <c r="AU77" s="315"/>
      <c r="AV77" s="315"/>
      <c r="AW77" s="315"/>
      <c r="AX77" s="315"/>
      <c r="AY77" s="315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  <c r="BM77" s="315"/>
      <c r="BN77" s="315"/>
      <c r="BO77" s="315"/>
      <c r="BP77" s="315"/>
      <c r="BQ77" s="315"/>
      <c r="BR77" s="315"/>
      <c r="BS77" s="315"/>
      <c r="BT77" s="315"/>
      <c r="BU77" s="315"/>
      <c r="BV77" s="315"/>
      <c r="BW77" s="315"/>
      <c r="BX77" s="315"/>
      <c r="BY77" s="315"/>
      <c r="BZ77" s="315"/>
      <c r="CA77" s="315"/>
      <c r="CB77" s="315"/>
      <c r="CC77" s="315"/>
      <c r="CD77" s="315"/>
      <c r="CE77" s="315"/>
      <c r="CF77" s="315"/>
      <c r="CG77" s="315"/>
      <c r="CH77" s="315"/>
      <c r="CI77" s="315"/>
      <c r="CJ77" s="315"/>
      <c r="CK77" s="315"/>
      <c r="CL77" s="315"/>
      <c r="CM77" s="315"/>
      <c r="CN77" s="315"/>
      <c r="CO77" s="315"/>
      <c r="CP77" s="315"/>
      <c r="CQ77" s="315"/>
      <c r="CR77" s="315"/>
      <c r="CS77" s="315"/>
      <c r="CT77" s="315"/>
      <c r="CU77" s="315"/>
      <c r="CV77" s="315"/>
      <c r="CW77" s="315"/>
      <c r="CX77" s="315"/>
      <c r="CY77" s="315"/>
    </row>
    <row r="78" spans="1:103" s="310" customFormat="1" ht="12.6" customHeight="1" x14ac:dyDescent="0.2">
      <c r="A78" s="329"/>
      <c r="B78" s="330"/>
      <c r="C78" s="330"/>
      <c r="D78" s="330"/>
      <c r="E78" s="330"/>
      <c r="F78" s="331"/>
      <c r="G78" s="329"/>
      <c r="H78" s="332"/>
      <c r="I78" s="329"/>
      <c r="J78" s="364"/>
      <c r="K78" s="369"/>
      <c r="L78" s="369"/>
      <c r="M78" s="369"/>
      <c r="N78" s="369"/>
      <c r="O78" s="369"/>
      <c r="P78" s="369"/>
      <c r="Q78" s="369"/>
      <c r="R78" s="369"/>
      <c r="S78" s="369"/>
      <c r="T78" s="146"/>
      <c r="U78" s="146"/>
      <c r="V78" s="312"/>
      <c r="W78" s="312"/>
      <c r="X78" s="146"/>
      <c r="Y78" s="146"/>
      <c r="Z78" s="309"/>
      <c r="AA78" s="315"/>
      <c r="AU78" s="315"/>
      <c r="AV78" s="315"/>
      <c r="AW78" s="315"/>
      <c r="AX78" s="315"/>
      <c r="AY78" s="315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  <c r="BM78" s="315"/>
      <c r="BN78" s="315"/>
      <c r="BO78" s="315"/>
      <c r="BP78" s="315"/>
      <c r="BQ78" s="315"/>
      <c r="BR78" s="315"/>
      <c r="BS78" s="315"/>
      <c r="BT78" s="315"/>
      <c r="BU78" s="315"/>
      <c r="BV78" s="315"/>
      <c r="BW78" s="315"/>
      <c r="BX78" s="315"/>
      <c r="BY78" s="315"/>
      <c r="BZ78" s="315"/>
      <c r="CA78" s="315"/>
      <c r="CB78" s="315"/>
      <c r="CC78" s="315"/>
      <c r="CD78" s="315"/>
      <c r="CE78" s="315"/>
      <c r="CF78" s="315"/>
      <c r="CG78" s="315"/>
      <c r="CH78" s="315"/>
      <c r="CI78" s="315"/>
      <c r="CJ78" s="315"/>
      <c r="CK78" s="315"/>
      <c r="CL78" s="315"/>
      <c r="CM78" s="315"/>
      <c r="CN78" s="315"/>
      <c r="CO78" s="315"/>
      <c r="CP78" s="315"/>
      <c r="CQ78" s="315"/>
      <c r="CR78" s="315"/>
      <c r="CS78" s="315"/>
      <c r="CT78" s="315"/>
      <c r="CU78" s="315"/>
      <c r="CV78" s="315"/>
      <c r="CW78" s="315"/>
      <c r="CX78" s="315"/>
      <c r="CY78" s="315"/>
    </row>
    <row r="79" spans="1:103" s="310" customFormat="1" ht="12.6" customHeight="1" x14ac:dyDescent="0.2">
      <c r="A79" s="329"/>
      <c r="B79" s="330"/>
      <c r="C79" s="330"/>
      <c r="D79" s="330"/>
      <c r="E79" s="330"/>
      <c r="F79" s="331"/>
      <c r="G79" s="329"/>
      <c r="H79" s="332"/>
      <c r="I79" s="329"/>
      <c r="J79" s="364"/>
      <c r="K79" s="369"/>
      <c r="L79" s="369"/>
      <c r="M79" s="369"/>
      <c r="N79" s="369"/>
      <c r="O79" s="369"/>
      <c r="P79" s="369"/>
      <c r="Q79" s="369"/>
      <c r="R79" s="369"/>
      <c r="S79" s="369"/>
      <c r="T79" s="146"/>
      <c r="U79" s="146"/>
      <c r="V79" s="312"/>
      <c r="W79" s="312"/>
      <c r="X79" s="146"/>
      <c r="Y79" s="146"/>
      <c r="Z79" s="309"/>
      <c r="AA79" s="315"/>
      <c r="AU79" s="315"/>
      <c r="AV79" s="315"/>
      <c r="AW79" s="315"/>
      <c r="AX79" s="315"/>
      <c r="AY79" s="315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  <c r="BM79" s="315"/>
      <c r="BN79" s="315"/>
      <c r="BO79" s="315"/>
      <c r="BP79" s="315"/>
      <c r="BQ79" s="315"/>
      <c r="BR79" s="315"/>
      <c r="BS79" s="315"/>
      <c r="BT79" s="315"/>
      <c r="BU79" s="315"/>
      <c r="BV79" s="315"/>
      <c r="BW79" s="315"/>
      <c r="BX79" s="315"/>
      <c r="BY79" s="315"/>
      <c r="BZ79" s="315"/>
      <c r="CA79" s="315"/>
      <c r="CB79" s="315"/>
      <c r="CC79" s="315"/>
      <c r="CD79" s="315"/>
      <c r="CE79" s="315"/>
      <c r="CF79" s="315"/>
      <c r="CG79" s="315"/>
      <c r="CH79" s="315"/>
      <c r="CI79" s="315"/>
      <c r="CJ79" s="315"/>
      <c r="CK79" s="315"/>
      <c r="CL79" s="315"/>
      <c r="CM79" s="315"/>
      <c r="CN79" s="315"/>
      <c r="CO79" s="315"/>
      <c r="CP79" s="315"/>
      <c r="CQ79" s="315"/>
      <c r="CR79" s="315"/>
      <c r="CS79" s="315"/>
      <c r="CT79" s="315"/>
      <c r="CU79" s="315"/>
      <c r="CV79" s="315"/>
      <c r="CW79" s="315"/>
      <c r="CX79" s="315"/>
      <c r="CY79" s="315"/>
    </row>
    <row r="80" spans="1:103" s="310" customFormat="1" ht="12.6" customHeight="1" x14ac:dyDescent="0.2">
      <c r="A80" s="329"/>
      <c r="B80" s="330"/>
      <c r="C80" s="330"/>
      <c r="D80" s="330"/>
      <c r="E80" s="330"/>
      <c r="F80" s="331"/>
      <c r="G80" s="329"/>
      <c r="H80" s="332"/>
      <c r="I80" s="329"/>
      <c r="J80" s="364"/>
      <c r="K80" s="369"/>
      <c r="L80" s="369"/>
      <c r="M80" s="369"/>
      <c r="N80" s="369"/>
      <c r="O80" s="369"/>
      <c r="P80" s="369"/>
      <c r="Q80" s="369"/>
      <c r="R80" s="369"/>
      <c r="S80" s="369"/>
      <c r="T80" s="146"/>
      <c r="U80" s="146"/>
      <c r="V80" s="312"/>
      <c r="W80" s="312"/>
      <c r="X80" s="146"/>
      <c r="Y80" s="146"/>
      <c r="Z80" s="309"/>
      <c r="AA80" s="315"/>
      <c r="AU80" s="315"/>
      <c r="AV80" s="315"/>
      <c r="AW80" s="315"/>
      <c r="AX80" s="315"/>
      <c r="AY80" s="315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  <c r="BM80" s="315"/>
      <c r="BN80" s="315"/>
      <c r="BO80" s="315"/>
      <c r="BP80" s="315"/>
      <c r="BQ80" s="315"/>
      <c r="BR80" s="315"/>
      <c r="BS80" s="315"/>
      <c r="BT80" s="315"/>
      <c r="BU80" s="315"/>
      <c r="BV80" s="315"/>
      <c r="BW80" s="315"/>
      <c r="BX80" s="315"/>
      <c r="BY80" s="315"/>
      <c r="BZ80" s="315"/>
      <c r="CA80" s="315"/>
      <c r="CB80" s="315"/>
      <c r="CC80" s="315"/>
      <c r="CD80" s="315"/>
      <c r="CE80" s="315"/>
      <c r="CF80" s="315"/>
      <c r="CG80" s="315"/>
      <c r="CH80" s="315"/>
      <c r="CI80" s="315"/>
      <c r="CJ80" s="315"/>
      <c r="CK80" s="315"/>
      <c r="CL80" s="315"/>
      <c r="CM80" s="315"/>
      <c r="CN80" s="315"/>
      <c r="CO80" s="315"/>
      <c r="CP80" s="315"/>
      <c r="CQ80" s="315"/>
      <c r="CR80" s="315"/>
      <c r="CS80" s="315"/>
      <c r="CT80" s="315"/>
      <c r="CU80" s="315"/>
      <c r="CV80" s="315"/>
      <c r="CW80" s="315"/>
      <c r="CX80" s="315"/>
      <c r="CY80" s="315"/>
    </row>
    <row r="81" spans="1:103" s="310" customFormat="1" ht="12.6" customHeight="1" x14ac:dyDescent="0.2">
      <c r="A81" s="334"/>
      <c r="B81" s="330"/>
      <c r="C81" s="330"/>
      <c r="D81" s="330"/>
      <c r="E81" s="330"/>
      <c r="F81" s="331"/>
      <c r="G81" s="334"/>
      <c r="H81" s="333"/>
      <c r="I81" s="334"/>
      <c r="J81" s="364"/>
      <c r="K81" s="369"/>
      <c r="L81" s="369"/>
      <c r="M81" s="369"/>
      <c r="N81" s="369"/>
      <c r="O81" s="369"/>
      <c r="P81" s="369"/>
      <c r="Q81" s="369"/>
      <c r="R81" s="369"/>
      <c r="S81" s="369"/>
      <c r="T81" s="146"/>
      <c r="U81" s="146"/>
      <c r="V81" s="312"/>
      <c r="W81" s="312"/>
      <c r="X81" s="146"/>
      <c r="Y81" s="146"/>
      <c r="Z81" s="309"/>
      <c r="AA81" s="315"/>
      <c r="AU81" s="315"/>
      <c r="AV81" s="315"/>
      <c r="AW81" s="315"/>
      <c r="AX81" s="315"/>
      <c r="AY81" s="315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  <c r="BM81" s="315"/>
      <c r="BN81" s="315"/>
      <c r="BO81" s="315"/>
      <c r="BP81" s="315"/>
      <c r="BQ81" s="315"/>
      <c r="BR81" s="315"/>
      <c r="BS81" s="315"/>
      <c r="BT81" s="315"/>
      <c r="BU81" s="315"/>
      <c r="BV81" s="315"/>
      <c r="BW81" s="315"/>
      <c r="BX81" s="315"/>
      <c r="BY81" s="315"/>
      <c r="BZ81" s="315"/>
      <c r="CA81" s="315"/>
      <c r="CB81" s="315"/>
      <c r="CC81" s="315"/>
      <c r="CD81" s="315"/>
      <c r="CE81" s="315"/>
      <c r="CF81" s="315"/>
      <c r="CG81" s="315"/>
      <c r="CH81" s="315"/>
      <c r="CI81" s="315"/>
      <c r="CJ81" s="315"/>
      <c r="CK81" s="315"/>
      <c r="CL81" s="315"/>
      <c r="CM81" s="315"/>
      <c r="CN81" s="315"/>
      <c r="CO81" s="315"/>
      <c r="CP81" s="315"/>
      <c r="CQ81" s="315"/>
      <c r="CR81" s="315"/>
      <c r="CS81" s="315"/>
      <c r="CT81" s="315"/>
      <c r="CU81" s="315"/>
      <c r="CV81" s="315"/>
      <c r="CW81" s="315"/>
      <c r="CX81" s="315"/>
      <c r="CY81" s="315"/>
    </row>
    <row r="82" spans="1:103" s="310" customFormat="1" ht="12.6" customHeight="1" x14ac:dyDescent="0.2">
      <c r="A82" s="168"/>
      <c r="B82" s="146"/>
      <c r="C82" s="168"/>
      <c r="D82" s="146"/>
      <c r="E82" s="146"/>
      <c r="F82" s="168"/>
      <c r="G82" s="168"/>
      <c r="H82" s="168"/>
      <c r="I82" s="168"/>
      <c r="J82" s="168"/>
      <c r="K82" s="181"/>
      <c r="L82" s="181"/>
      <c r="M82" s="181"/>
      <c r="N82" s="181"/>
      <c r="O82" s="181"/>
      <c r="P82" s="181"/>
      <c r="Q82" s="181"/>
      <c r="R82" s="181"/>
      <c r="S82" s="181"/>
      <c r="T82" s="312"/>
      <c r="U82" s="312"/>
      <c r="V82" s="312"/>
      <c r="W82" s="146"/>
      <c r="X82" s="146"/>
      <c r="Y82" s="309"/>
      <c r="Z82" s="315"/>
      <c r="AT82" s="315"/>
      <c r="AU82" s="315"/>
      <c r="AV82" s="315"/>
      <c r="AW82" s="315"/>
      <c r="AX82" s="315"/>
      <c r="AY82" s="315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  <c r="BM82" s="315"/>
      <c r="BN82" s="315"/>
      <c r="BO82" s="315"/>
      <c r="BP82" s="315"/>
      <c r="BQ82" s="315"/>
      <c r="BR82" s="315"/>
      <c r="BS82" s="315"/>
      <c r="BT82" s="315"/>
      <c r="BU82" s="315"/>
      <c r="BV82" s="315"/>
      <c r="BW82" s="315"/>
      <c r="BX82" s="315"/>
      <c r="BY82" s="315"/>
      <c r="BZ82" s="315"/>
      <c r="CA82" s="315"/>
      <c r="CB82" s="315"/>
      <c r="CC82" s="315"/>
      <c r="CD82" s="315"/>
      <c r="CE82" s="315"/>
      <c r="CF82" s="315"/>
      <c r="CG82" s="315"/>
      <c r="CH82" s="315"/>
      <c r="CI82" s="315"/>
      <c r="CJ82" s="315"/>
      <c r="CK82" s="315"/>
      <c r="CL82" s="315"/>
      <c r="CM82" s="315"/>
      <c r="CN82" s="315"/>
      <c r="CO82" s="315"/>
      <c r="CP82" s="315"/>
      <c r="CQ82" s="315"/>
      <c r="CR82" s="315"/>
      <c r="CS82" s="315"/>
      <c r="CT82" s="315"/>
      <c r="CU82" s="315"/>
      <c r="CV82" s="315"/>
      <c r="CW82" s="315"/>
      <c r="CX82" s="315"/>
    </row>
    <row r="83" spans="1:103" s="310" customFormat="1" ht="12.6" customHeight="1" x14ac:dyDescent="0.2">
      <c r="A83" s="168"/>
      <c r="B83" s="146"/>
      <c r="C83" s="168"/>
      <c r="D83" s="146"/>
      <c r="E83" s="146"/>
      <c r="F83" s="168"/>
      <c r="G83" s="168"/>
      <c r="H83" s="168"/>
      <c r="I83" s="168"/>
      <c r="J83" s="168"/>
      <c r="K83" s="181"/>
      <c r="L83" s="181"/>
      <c r="M83" s="181"/>
      <c r="N83" s="181"/>
      <c r="O83" s="181"/>
      <c r="P83" s="181"/>
      <c r="Q83" s="181"/>
      <c r="R83" s="181"/>
      <c r="S83" s="181"/>
      <c r="T83" s="312"/>
      <c r="U83" s="312"/>
      <c r="V83" s="312"/>
      <c r="W83" s="146"/>
      <c r="X83" s="146"/>
      <c r="Y83" s="309"/>
      <c r="Z83" s="315"/>
      <c r="AT83" s="315"/>
      <c r="AU83" s="315"/>
      <c r="AV83" s="315"/>
      <c r="AW83" s="315"/>
      <c r="AX83" s="315"/>
      <c r="AY83" s="315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  <c r="BK83" s="315"/>
      <c r="BL83" s="315"/>
      <c r="BM83" s="315"/>
      <c r="BN83" s="315"/>
      <c r="BO83" s="315"/>
      <c r="BP83" s="315"/>
      <c r="BQ83" s="315"/>
      <c r="BR83" s="315"/>
      <c r="BS83" s="315"/>
      <c r="BT83" s="315"/>
      <c r="BU83" s="315"/>
      <c r="BV83" s="315"/>
      <c r="BW83" s="315"/>
      <c r="BX83" s="315"/>
      <c r="BY83" s="315"/>
      <c r="BZ83" s="315"/>
      <c r="CA83" s="315"/>
      <c r="CB83" s="315"/>
      <c r="CC83" s="315"/>
      <c r="CD83" s="315"/>
      <c r="CE83" s="315"/>
      <c r="CF83" s="315"/>
      <c r="CG83" s="315"/>
      <c r="CH83" s="315"/>
      <c r="CI83" s="315"/>
      <c r="CJ83" s="315"/>
      <c r="CK83" s="315"/>
      <c r="CL83" s="315"/>
      <c r="CM83" s="315"/>
      <c r="CN83" s="315"/>
      <c r="CO83" s="315"/>
      <c r="CP83" s="315"/>
      <c r="CQ83" s="315"/>
      <c r="CR83" s="315"/>
      <c r="CS83" s="315"/>
      <c r="CT83" s="315"/>
      <c r="CU83" s="315"/>
      <c r="CV83" s="315"/>
      <c r="CW83" s="315"/>
      <c r="CX83" s="315"/>
    </row>
    <row r="84" spans="1:103" s="310" customFormat="1" ht="12.6" customHeight="1" x14ac:dyDescent="0.2">
      <c r="A84" s="168"/>
      <c r="B84" s="146"/>
      <c r="C84" s="168"/>
      <c r="D84" s="146"/>
      <c r="E84" s="146"/>
      <c r="F84" s="168"/>
      <c r="G84" s="168"/>
      <c r="H84" s="168"/>
      <c r="J84" s="168"/>
      <c r="K84" s="181"/>
      <c r="L84" s="181"/>
      <c r="M84" s="181"/>
      <c r="N84" s="181"/>
      <c r="O84" s="181"/>
      <c r="P84" s="181"/>
      <c r="Q84" s="181"/>
      <c r="R84" s="181"/>
      <c r="S84" s="181"/>
      <c r="T84" s="312"/>
      <c r="U84" s="312"/>
      <c r="V84" s="312"/>
      <c r="W84" s="146"/>
      <c r="X84" s="146"/>
      <c r="Y84" s="309"/>
      <c r="Z84" s="315"/>
      <c r="AT84" s="315"/>
      <c r="AU84" s="315"/>
      <c r="AV84" s="315"/>
      <c r="AW84" s="315"/>
      <c r="AX84" s="315"/>
      <c r="AY84" s="315"/>
      <c r="AZ84" s="315"/>
      <c r="BA84" s="315"/>
      <c r="BB84" s="315"/>
      <c r="BC84" s="315"/>
      <c r="BD84" s="315"/>
      <c r="BE84" s="315"/>
      <c r="BF84" s="315"/>
      <c r="BG84" s="315"/>
      <c r="BH84" s="315"/>
      <c r="BI84" s="315"/>
      <c r="BJ84" s="315"/>
      <c r="BK84" s="315"/>
      <c r="BL84" s="315"/>
      <c r="BM84" s="315"/>
      <c r="BN84" s="315"/>
      <c r="BO84" s="315"/>
      <c r="BP84" s="315"/>
      <c r="BQ84" s="315"/>
      <c r="BR84" s="315"/>
      <c r="BS84" s="315"/>
      <c r="BT84" s="315"/>
      <c r="BU84" s="315"/>
      <c r="BV84" s="315"/>
      <c r="BW84" s="315"/>
      <c r="BX84" s="315"/>
      <c r="BY84" s="315"/>
      <c r="BZ84" s="315"/>
      <c r="CA84" s="315"/>
      <c r="CB84" s="315"/>
      <c r="CC84" s="315"/>
      <c r="CD84" s="315"/>
      <c r="CE84" s="315"/>
      <c r="CF84" s="315"/>
      <c r="CG84" s="315"/>
      <c r="CH84" s="315"/>
      <c r="CI84" s="315"/>
      <c r="CJ84" s="315"/>
      <c r="CK84" s="315"/>
      <c r="CL84" s="315"/>
      <c r="CM84" s="315"/>
      <c r="CN84" s="315"/>
      <c r="CO84" s="315"/>
      <c r="CP84" s="315"/>
      <c r="CQ84" s="315"/>
      <c r="CR84" s="315"/>
      <c r="CS84" s="315"/>
      <c r="CT84" s="315"/>
      <c r="CU84" s="315"/>
      <c r="CV84" s="315"/>
      <c r="CW84" s="315"/>
      <c r="CX84" s="315"/>
    </row>
    <row r="85" spans="1:103" s="310" customFormat="1" ht="12.6" customHeight="1" x14ac:dyDescent="0.2">
      <c r="A85" s="168"/>
      <c r="B85" s="146"/>
      <c r="C85" s="168"/>
      <c r="D85" s="146"/>
      <c r="E85" s="146"/>
      <c r="F85" s="168"/>
      <c r="G85" s="168"/>
      <c r="H85" s="168"/>
      <c r="I85" s="168"/>
      <c r="J85" s="168"/>
      <c r="K85" s="181"/>
      <c r="L85" s="181"/>
      <c r="M85" s="181"/>
      <c r="N85" s="181"/>
      <c r="O85" s="181"/>
      <c r="P85" s="181"/>
      <c r="Q85" s="181"/>
      <c r="R85" s="181"/>
      <c r="S85" s="181"/>
      <c r="T85" s="312"/>
      <c r="U85" s="312"/>
      <c r="V85" s="312"/>
      <c r="W85" s="146"/>
      <c r="X85" s="146"/>
      <c r="Y85" s="309"/>
      <c r="Z85" s="315"/>
      <c r="AT85" s="315"/>
      <c r="AU85" s="315"/>
      <c r="AV85" s="315"/>
      <c r="AW85" s="315"/>
      <c r="AX85" s="315"/>
      <c r="AY85" s="315"/>
      <c r="AZ85" s="315"/>
      <c r="BA85" s="315"/>
      <c r="BB85" s="315"/>
      <c r="BC85" s="315"/>
      <c r="BD85" s="315"/>
      <c r="BE85" s="315"/>
      <c r="BF85" s="315"/>
      <c r="BG85" s="315"/>
      <c r="BH85" s="315"/>
      <c r="BI85" s="315"/>
      <c r="BJ85" s="315"/>
      <c r="BK85" s="315"/>
      <c r="BL85" s="315"/>
      <c r="BM85" s="315"/>
      <c r="BN85" s="315"/>
      <c r="BO85" s="315"/>
      <c r="BP85" s="315"/>
      <c r="BQ85" s="315"/>
      <c r="BR85" s="315"/>
      <c r="BS85" s="315"/>
      <c r="BT85" s="315"/>
      <c r="BU85" s="315"/>
      <c r="BV85" s="315"/>
      <c r="BW85" s="315"/>
      <c r="BX85" s="315"/>
      <c r="BY85" s="315"/>
      <c r="BZ85" s="315"/>
      <c r="CA85" s="315"/>
      <c r="CB85" s="315"/>
      <c r="CC85" s="315"/>
      <c r="CD85" s="315"/>
      <c r="CE85" s="315"/>
      <c r="CF85" s="315"/>
      <c r="CG85" s="315"/>
      <c r="CH85" s="315"/>
      <c r="CI85" s="315"/>
      <c r="CJ85" s="315"/>
      <c r="CK85" s="315"/>
      <c r="CL85" s="315"/>
      <c r="CM85" s="315"/>
      <c r="CN85" s="315"/>
      <c r="CO85" s="315"/>
      <c r="CP85" s="315"/>
      <c r="CQ85" s="315"/>
      <c r="CR85" s="315"/>
      <c r="CS85" s="315"/>
      <c r="CT85" s="315"/>
      <c r="CU85" s="315"/>
      <c r="CV85" s="315"/>
      <c r="CW85" s="315"/>
      <c r="CX85" s="315"/>
    </row>
    <row r="86" spans="1:103" s="310" customFormat="1" ht="12.6" customHeight="1" x14ac:dyDescent="0.2">
      <c r="A86" s="168"/>
      <c r="B86" s="146"/>
      <c r="C86" s="168"/>
      <c r="D86" s="146"/>
      <c r="E86" s="146"/>
      <c r="F86" s="168"/>
      <c r="G86" s="168"/>
      <c r="H86" s="168"/>
      <c r="I86" s="168"/>
      <c r="J86" s="168"/>
      <c r="K86" s="181"/>
      <c r="L86" s="181"/>
      <c r="M86" s="181"/>
      <c r="N86" s="181"/>
      <c r="O86" s="181"/>
      <c r="P86" s="181"/>
      <c r="Q86" s="181"/>
      <c r="R86" s="181"/>
      <c r="S86" s="181"/>
      <c r="T86" s="312"/>
      <c r="U86" s="312"/>
      <c r="V86" s="312"/>
      <c r="W86" s="146"/>
      <c r="X86" s="146"/>
      <c r="Y86" s="309"/>
      <c r="Z86" s="315"/>
      <c r="AT86" s="315"/>
      <c r="AU86" s="315"/>
      <c r="AV86" s="315"/>
      <c r="AW86" s="315"/>
      <c r="AX86" s="315"/>
      <c r="AY86" s="315"/>
      <c r="AZ86" s="315"/>
      <c r="BA86" s="315"/>
      <c r="BB86" s="315"/>
      <c r="BC86" s="315"/>
      <c r="BD86" s="315"/>
      <c r="BE86" s="315"/>
      <c r="BF86" s="315"/>
      <c r="BG86" s="315"/>
      <c r="BH86" s="315"/>
      <c r="BI86" s="315"/>
      <c r="BJ86" s="315"/>
      <c r="BK86" s="315"/>
      <c r="BL86" s="315"/>
      <c r="BM86" s="315"/>
      <c r="BN86" s="315"/>
      <c r="BO86" s="315"/>
      <c r="BP86" s="315"/>
      <c r="BQ86" s="315"/>
      <c r="BR86" s="315"/>
      <c r="BS86" s="315"/>
      <c r="BT86" s="315"/>
      <c r="BU86" s="315"/>
      <c r="BV86" s="315"/>
      <c r="BW86" s="315"/>
      <c r="BX86" s="315"/>
      <c r="BY86" s="315"/>
      <c r="BZ86" s="315"/>
      <c r="CA86" s="315"/>
      <c r="CB86" s="315"/>
      <c r="CC86" s="315"/>
      <c r="CD86" s="315"/>
      <c r="CE86" s="315"/>
      <c r="CF86" s="315"/>
      <c r="CG86" s="315"/>
      <c r="CH86" s="315"/>
      <c r="CI86" s="315"/>
      <c r="CJ86" s="315"/>
      <c r="CK86" s="315"/>
      <c r="CL86" s="315"/>
      <c r="CM86" s="315"/>
      <c r="CN86" s="315"/>
      <c r="CO86" s="315"/>
      <c r="CP86" s="315"/>
      <c r="CQ86" s="315"/>
      <c r="CR86" s="315"/>
      <c r="CS86" s="315"/>
      <c r="CT86" s="315"/>
      <c r="CU86" s="315"/>
      <c r="CV86" s="315"/>
      <c r="CW86" s="315"/>
      <c r="CX86" s="315"/>
    </row>
    <row r="87" spans="1:103" s="310" customFormat="1" ht="12.6" customHeight="1" x14ac:dyDescent="0.2">
      <c r="A87" s="168"/>
      <c r="B87" s="146"/>
      <c r="C87" s="168"/>
      <c r="D87" s="146"/>
      <c r="E87" s="146"/>
      <c r="F87" s="168"/>
      <c r="G87" s="168"/>
      <c r="H87" s="168"/>
      <c r="I87" s="168"/>
      <c r="J87" s="168"/>
      <c r="K87" s="181"/>
      <c r="L87" s="181"/>
      <c r="M87" s="181"/>
      <c r="N87" s="181"/>
      <c r="O87" s="181"/>
      <c r="P87" s="181"/>
      <c r="Q87" s="181"/>
      <c r="R87" s="181"/>
      <c r="S87" s="181"/>
      <c r="T87" s="312"/>
      <c r="U87" s="312"/>
      <c r="V87" s="312"/>
      <c r="W87" s="146"/>
      <c r="X87" s="146"/>
      <c r="Y87" s="309"/>
      <c r="Z87" s="315"/>
      <c r="AT87" s="315"/>
      <c r="AU87" s="315"/>
      <c r="AV87" s="315"/>
      <c r="AW87" s="315"/>
      <c r="AX87" s="315"/>
      <c r="AY87" s="315"/>
      <c r="AZ87" s="315"/>
      <c r="BA87" s="315"/>
      <c r="BB87" s="315"/>
      <c r="BC87" s="315"/>
      <c r="BD87" s="315"/>
      <c r="BE87" s="315"/>
      <c r="BF87" s="315"/>
      <c r="BG87" s="315"/>
      <c r="BH87" s="315"/>
      <c r="BI87" s="315"/>
      <c r="BJ87" s="315"/>
      <c r="BK87" s="315"/>
      <c r="BL87" s="315"/>
      <c r="BM87" s="315"/>
      <c r="BN87" s="315"/>
      <c r="BO87" s="315"/>
      <c r="BP87" s="315"/>
      <c r="BQ87" s="315"/>
      <c r="BR87" s="315"/>
      <c r="BS87" s="315"/>
      <c r="BT87" s="315"/>
      <c r="BU87" s="315"/>
      <c r="BV87" s="315"/>
      <c r="BW87" s="315"/>
      <c r="BX87" s="315"/>
      <c r="BY87" s="315"/>
      <c r="BZ87" s="315"/>
      <c r="CA87" s="315"/>
      <c r="CB87" s="315"/>
      <c r="CC87" s="315"/>
      <c r="CD87" s="315"/>
      <c r="CE87" s="315"/>
      <c r="CF87" s="315"/>
      <c r="CG87" s="315"/>
      <c r="CH87" s="315"/>
      <c r="CI87" s="315"/>
      <c r="CJ87" s="315"/>
      <c r="CK87" s="315"/>
      <c r="CL87" s="315"/>
      <c r="CM87" s="315"/>
      <c r="CN87" s="315"/>
      <c r="CO87" s="315"/>
      <c r="CP87" s="315"/>
      <c r="CQ87" s="315"/>
      <c r="CR87" s="315"/>
      <c r="CS87" s="315"/>
      <c r="CT87" s="315"/>
      <c r="CU87" s="315"/>
      <c r="CV87" s="315"/>
      <c r="CW87" s="315"/>
      <c r="CX87" s="315"/>
    </row>
    <row r="88" spans="1:103" s="310" customFormat="1" ht="12.6" customHeight="1" x14ac:dyDescent="0.2">
      <c r="A88" s="168"/>
      <c r="B88" s="146"/>
      <c r="C88" s="168"/>
      <c r="D88" s="146"/>
      <c r="E88" s="146"/>
      <c r="F88" s="168"/>
      <c r="G88" s="168"/>
      <c r="H88" s="168"/>
      <c r="I88" s="168"/>
      <c r="J88" s="168"/>
      <c r="K88" s="181"/>
      <c r="L88" s="181"/>
      <c r="M88" s="181"/>
      <c r="N88" s="181"/>
      <c r="O88" s="181"/>
      <c r="P88" s="181"/>
      <c r="Q88" s="181"/>
      <c r="R88" s="181"/>
      <c r="S88" s="181"/>
      <c r="T88" s="312"/>
      <c r="U88" s="312"/>
      <c r="V88" s="312"/>
      <c r="W88" s="146"/>
      <c r="X88" s="146"/>
      <c r="Y88" s="309"/>
      <c r="Z88" s="315"/>
      <c r="AT88" s="315"/>
      <c r="AU88" s="315"/>
      <c r="AV88" s="315"/>
      <c r="AW88" s="315"/>
      <c r="AX88" s="315"/>
      <c r="AY88" s="315"/>
      <c r="AZ88" s="315"/>
      <c r="BA88" s="315"/>
      <c r="BB88" s="315"/>
      <c r="BC88" s="315"/>
      <c r="BD88" s="315"/>
      <c r="BE88" s="315"/>
      <c r="BF88" s="315"/>
      <c r="BG88" s="315"/>
      <c r="BH88" s="315"/>
      <c r="BI88" s="315"/>
      <c r="BJ88" s="315"/>
      <c r="BK88" s="315"/>
      <c r="BL88" s="315"/>
      <c r="BM88" s="315"/>
      <c r="BN88" s="315"/>
      <c r="BO88" s="315"/>
      <c r="BP88" s="315"/>
      <c r="BQ88" s="315"/>
      <c r="BR88" s="315"/>
      <c r="BS88" s="315"/>
      <c r="BT88" s="315"/>
      <c r="BU88" s="315"/>
      <c r="BV88" s="315"/>
      <c r="BW88" s="315"/>
      <c r="BX88" s="315"/>
      <c r="BY88" s="315"/>
      <c r="BZ88" s="315"/>
      <c r="CA88" s="315"/>
      <c r="CB88" s="315"/>
      <c r="CC88" s="315"/>
      <c r="CD88" s="315"/>
      <c r="CE88" s="315"/>
      <c r="CF88" s="315"/>
      <c r="CG88" s="315"/>
      <c r="CH88" s="315"/>
      <c r="CI88" s="315"/>
      <c r="CJ88" s="315"/>
      <c r="CK88" s="315"/>
      <c r="CL88" s="315"/>
      <c r="CM88" s="315"/>
      <c r="CN88" s="315"/>
      <c r="CO88" s="315"/>
      <c r="CP88" s="315"/>
      <c r="CQ88" s="315"/>
      <c r="CR88" s="315"/>
      <c r="CS88" s="315"/>
      <c r="CT88" s="315"/>
      <c r="CU88" s="315"/>
      <c r="CV88" s="315"/>
      <c r="CW88" s="315"/>
      <c r="CX88" s="315"/>
    </row>
    <row r="89" spans="1:103" s="310" customFormat="1" ht="12.6" customHeight="1" x14ac:dyDescent="0.2">
      <c r="A89" s="168"/>
      <c r="B89" s="146"/>
      <c r="C89" s="168"/>
      <c r="D89" s="146"/>
      <c r="E89" s="146"/>
      <c r="F89" s="168"/>
      <c r="G89" s="168"/>
      <c r="H89" s="168"/>
      <c r="I89" s="168"/>
      <c r="J89" s="168"/>
      <c r="K89" s="181"/>
      <c r="L89" s="181"/>
      <c r="M89" s="181"/>
      <c r="N89" s="181"/>
      <c r="O89" s="181"/>
      <c r="P89" s="181"/>
      <c r="Q89" s="181"/>
      <c r="R89" s="181"/>
      <c r="S89" s="181"/>
      <c r="T89" s="312"/>
      <c r="U89" s="312"/>
      <c r="V89" s="312"/>
      <c r="W89" s="146"/>
      <c r="X89" s="146"/>
      <c r="Y89" s="309"/>
      <c r="Z89" s="315"/>
      <c r="AT89" s="315"/>
      <c r="AU89" s="315"/>
      <c r="AV89" s="315"/>
      <c r="AW89" s="315"/>
      <c r="AX89" s="315"/>
      <c r="AY89" s="315"/>
      <c r="AZ89" s="315"/>
      <c r="BA89" s="315"/>
      <c r="BB89" s="315"/>
      <c r="BC89" s="315"/>
      <c r="BD89" s="315"/>
      <c r="BE89" s="315"/>
      <c r="BF89" s="315"/>
      <c r="BG89" s="315"/>
      <c r="BH89" s="315"/>
      <c r="BI89" s="315"/>
      <c r="BJ89" s="315"/>
      <c r="BK89" s="315"/>
      <c r="BL89" s="315"/>
      <c r="BM89" s="315"/>
      <c r="BN89" s="315"/>
      <c r="BO89" s="315"/>
      <c r="BP89" s="315"/>
      <c r="BQ89" s="315"/>
      <c r="BR89" s="315"/>
      <c r="BS89" s="315"/>
      <c r="BT89" s="315"/>
      <c r="BU89" s="315"/>
      <c r="BV89" s="315"/>
      <c r="BW89" s="315"/>
      <c r="BX89" s="315"/>
      <c r="BY89" s="315"/>
      <c r="BZ89" s="315"/>
      <c r="CA89" s="315"/>
      <c r="CB89" s="315"/>
      <c r="CC89" s="315"/>
      <c r="CD89" s="315"/>
      <c r="CE89" s="315"/>
      <c r="CF89" s="315"/>
      <c r="CG89" s="315"/>
      <c r="CH89" s="315"/>
      <c r="CI89" s="315"/>
      <c r="CJ89" s="315"/>
      <c r="CK89" s="315"/>
      <c r="CL89" s="315"/>
      <c r="CM89" s="315"/>
      <c r="CN89" s="315"/>
      <c r="CO89" s="315"/>
      <c r="CP89" s="315"/>
      <c r="CQ89" s="315"/>
      <c r="CR89" s="315"/>
      <c r="CS89" s="315"/>
      <c r="CT89" s="315"/>
      <c r="CU89" s="315"/>
      <c r="CV89" s="315"/>
      <c r="CW89" s="315"/>
      <c r="CX89" s="315"/>
    </row>
    <row r="90" spans="1:103" s="310" customFormat="1" ht="12.6" customHeight="1" x14ac:dyDescent="0.2">
      <c r="A90" s="168"/>
      <c r="B90" s="146"/>
      <c r="C90" s="168"/>
      <c r="D90" s="146"/>
      <c r="E90" s="146"/>
      <c r="F90" s="168"/>
      <c r="G90" s="168"/>
      <c r="H90" s="168"/>
      <c r="I90" s="168"/>
      <c r="J90" s="168"/>
      <c r="K90" s="181"/>
      <c r="L90" s="181"/>
      <c r="M90" s="181"/>
      <c r="N90" s="181"/>
      <c r="O90" s="181"/>
      <c r="P90" s="181"/>
      <c r="Q90" s="181"/>
      <c r="R90" s="181"/>
      <c r="S90" s="181"/>
      <c r="T90" s="312"/>
      <c r="U90" s="312"/>
      <c r="V90" s="312"/>
      <c r="W90" s="146"/>
      <c r="X90" s="146"/>
      <c r="Y90" s="309"/>
      <c r="Z90" s="315"/>
      <c r="AT90" s="315"/>
      <c r="AU90" s="315"/>
      <c r="AV90" s="315"/>
      <c r="AW90" s="315"/>
      <c r="AX90" s="315"/>
      <c r="AY90" s="315"/>
      <c r="AZ90" s="315"/>
      <c r="BA90" s="315"/>
      <c r="BB90" s="315"/>
      <c r="BC90" s="315"/>
      <c r="BD90" s="315"/>
      <c r="BE90" s="315"/>
      <c r="BF90" s="315"/>
      <c r="BG90" s="315"/>
      <c r="BH90" s="315"/>
      <c r="BI90" s="315"/>
      <c r="BJ90" s="315"/>
      <c r="BK90" s="315"/>
      <c r="BL90" s="315"/>
      <c r="BM90" s="315"/>
      <c r="BN90" s="315"/>
      <c r="BO90" s="315"/>
      <c r="BP90" s="315"/>
      <c r="BQ90" s="315"/>
      <c r="BR90" s="315"/>
      <c r="BS90" s="315"/>
      <c r="BT90" s="315"/>
      <c r="BU90" s="315"/>
      <c r="BV90" s="315"/>
      <c r="BW90" s="315"/>
      <c r="BX90" s="315"/>
      <c r="BY90" s="315"/>
      <c r="BZ90" s="315"/>
      <c r="CA90" s="315"/>
      <c r="CB90" s="315"/>
      <c r="CC90" s="315"/>
      <c r="CD90" s="315"/>
      <c r="CE90" s="315"/>
      <c r="CF90" s="315"/>
      <c r="CG90" s="315"/>
      <c r="CH90" s="315"/>
      <c r="CI90" s="315"/>
      <c r="CJ90" s="315"/>
      <c r="CK90" s="315"/>
      <c r="CL90" s="315"/>
      <c r="CM90" s="315"/>
      <c r="CN90" s="315"/>
      <c r="CO90" s="315"/>
      <c r="CP90" s="315"/>
      <c r="CQ90" s="315"/>
      <c r="CR90" s="315"/>
      <c r="CS90" s="315"/>
      <c r="CT90" s="315"/>
      <c r="CU90" s="315"/>
      <c r="CV90" s="315"/>
      <c r="CW90" s="315"/>
      <c r="CX90" s="315"/>
    </row>
    <row r="91" spans="1:103" s="310" customFormat="1" ht="12.6" customHeight="1" x14ac:dyDescent="0.2">
      <c r="A91" s="168"/>
      <c r="B91" s="146"/>
      <c r="C91" s="168"/>
      <c r="D91" s="146"/>
      <c r="E91" s="146"/>
      <c r="F91" s="168"/>
      <c r="G91" s="168"/>
      <c r="H91" s="168"/>
      <c r="I91" s="168"/>
      <c r="J91" s="168"/>
      <c r="K91" s="181"/>
      <c r="L91" s="181"/>
      <c r="M91" s="181"/>
      <c r="N91" s="181"/>
      <c r="O91" s="181"/>
      <c r="P91" s="181"/>
      <c r="Q91" s="181"/>
      <c r="R91" s="181"/>
      <c r="S91" s="181"/>
      <c r="T91" s="312"/>
      <c r="U91" s="312"/>
      <c r="V91" s="312"/>
      <c r="W91" s="146"/>
      <c r="X91" s="146"/>
      <c r="Y91" s="309"/>
      <c r="Z91" s="315"/>
      <c r="AT91" s="315"/>
      <c r="AU91" s="315"/>
      <c r="AV91" s="315"/>
      <c r="AW91" s="315"/>
      <c r="AX91" s="315"/>
      <c r="AY91" s="315"/>
      <c r="AZ91" s="315"/>
      <c r="BA91" s="315"/>
      <c r="BB91" s="315"/>
      <c r="BC91" s="315"/>
      <c r="BD91" s="315"/>
      <c r="BE91" s="315"/>
      <c r="BF91" s="315"/>
      <c r="BG91" s="315"/>
      <c r="BH91" s="315"/>
      <c r="BI91" s="315"/>
      <c r="BJ91" s="315"/>
      <c r="BK91" s="315"/>
      <c r="BL91" s="315"/>
      <c r="BM91" s="315"/>
      <c r="BN91" s="315"/>
      <c r="BO91" s="315"/>
      <c r="BP91" s="315"/>
      <c r="BQ91" s="315"/>
      <c r="BR91" s="315"/>
      <c r="BS91" s="315"/>
      <c r="BT91" s="315"/>
      <c r="BU91" s="315"/>
      <c r="BV91" s="315"/>
      <c r="BW91" s="315"/>
      <c r="BX91" s="315"/>
      <c r="BY91" s="315"/>
      <c r="BZ91" s="315"/>
      <c r="CA91" s="315"/>
      <c r="CB91" s="315"/>
      <c r="CC91" s="315"/>
      <c r="CD91" s="315"/>
      <c r="CE91" s="315"/>
      <c r="CF91" s="315"/>
      <c r="CG91" s="315"/>
      <c r="CH91" s="315"/>
      <c r="CI91" s="315"/>
      <c r="CJ91" s="315"/>
      <c r="CK91" s="315"/>
      <c r="CL91" s="315"/>
      <c r="CM91" s="315"/>
      <c r="CN91" s="315"/>
      <c r="CO91" s="315"/>
      <c r="CP91" s="315"/>
      <c r="CQ91" s="315"/>
      <c r="CR91" s="315"/>
      <c r="CS91" s="315"/>
      <c r="CT91" s="315"/>
      <c r="CU91" s="315"/>
      <c r="CV91" s="315"/>
      <c r="CW91" s="315"/>
      <c r="CX91" s="315"/>
    </row>
    <row r="92" spans="1:103" s="310" customFormat="1" ht="12.6" customHeight="1" x14ac:dyDescent="0.2">
      <c r="A92" s="168"/>
      <c r="B92" s="146"/>
      <c r="C92" s="168"/>
      <c r="D92" s="146"/>
      <c r="E92" s="146"/>
      <c r="F92" s="168"/>
      <c r="G92" s="168"/>
      <c r="H92" s="168"/>
      <c r="I92" s="168"/>
      <c r="J92" s="168"/>
      <c r="K92" s="181"/>
      <c r="L92" s="181"/>
      <c r="M92" s="181"/>
      <c r="N92" s="181"/>
      <c r="O92" s="181"/>
      <c r="P92" s="181"/>
      <c r="Q92" s="181"/>
      <c r="R92" s="181"/>
      <c r="S92" s="181"/>
      <c r="T92" s="312"/>
      <c r="U92" s="312"/>
      <c r="V92" s="312"/>
      <c r="W92" s="146"/>
      <c r="X92" s="146"/>
      <c r="Y92" s="309"/>
      <c r="Z92" s="315"/>
      <c r="AT92" s="315"/>
      <c r="AU92" s="315"/>
      <c r="AV92" s="315"/>
      <c r="AW92" s="315"/>
      <c r="AX92" s="315"/>
      <c r="AY92" s="315"/>
      <c r="AZ92" s="315"/>
      <c r="BA92" s="315"/>
      <c r="BB92" s="315"/>
      <c r="BC92" s="315"/>
      <c r="BD92" s="315"/>
      <c r="BE92" s="315"/>
      <c r="BF92" s="315"/>
      <c r="BG92" s="315"/>
      <c r="BH92" s="315"/>
      <c r="BI92" s="315"/>
      <c r="BJ92" s="315"/>
      <c r="BK92" s="315"/>
      <c r="BL92" s="315"/>
      <c r="BM92" s="315"/>
      <c r="BN92" s="315"/>
      <c r="BO92" s="315"/>
      <c r="BP92" s="315"/>
      <c r="BQ92" s="315"/>
      <c r="BR92" s="315"/>
      <c r="BS92" s="315"/>
      <c r="BT92" s="315"/>
      <c r="BU92" s="315"/>
      <c r="BV92" s="315"/>
      <c r="BW92" s="315"/>
      <c r="BX92" s="315"/>
      <c r="BY92" s="315"/>
      <c r="BZ92" s="315"/>
      <c r="CA92" s="315"/>
      <c r="CB92" s="315"/>
      <c r="CC92" s="315"/>
      <c r="CD92" s="315"/>
      <c r="CE92" s="315"/>
      <c r="CF92" s="315"/>
      <c r="CG92" s="315"/>
      <c r="CH92" s="315"/>
      <c r="CI92" s="315"/>
      <c r="CJ92" s="315"/>
      <c r="CK92" s="315"/>
      <c r="CL92" s="315"/>
      <c r="CM92" s="315"/>
      <c r="CN92" s="315"/>
      <c r="CO92" s="315"/>
      <c r="CP92" s="315"/>
      <c r="CQ92" s="315"/>
      <c r="CR92" s="315"/>
      <c r="CS92" s="315"/>
      <c r="CT92" s="315"/>
      <c r="CU92" s="315"/>
      <c r="CV92" s="315"/>
      <c r="CW92" s="315"/>
      <c r="CX92" s="315"/>
    </row>
    <row r="93" spans="1:103" s="310" customFormat="1" ht="12.6" customHeight="1" x14ac:dyDescent="0.2">
      <c r="A93" s="168"/>
      <c r="B93" s="146"/>
      <c r="C93" s="168"/>
      <c r="D93" s="146"/>
      <c r="E93" s="146"/>
      <c r="F93" s="168"/>
      <c r="G93" s="168"/>
      <c r="H93" s="168"/>
      <c r="I93" s="168"/>
      <c r="J93" s="168"/>
      <c r="K93" s="181"/>
      <c r="L93" s="181"/>
      <c r="M93" s="181"/>
      <c r="N93" s="181"/>
      <c r="O93" s="181"/>
      <c r="P93" s="181"/>
      <c r="Q93" s="181"/>
      <c r="R93" s="181"/>
      <c r="S93" s="181"/>
      <c r="T93" s="312"/>
      <c r="U93" s="312"/>
      <c r="V93" s="312"/>
      <c r="W93" s="146"/>
      <c r="X93" s="146"/>
      <c r="Y93" s="309"/>
      <c r="Z93" s="315"/>
      <c r="AT93" s="315"/>
      <c r="AU93" s="315"/>
      <c r="AV93" s="315"/>
      <c r="AW93" s="315"/>
      <c r="AX93" s="315"/>
      <c r="AY93" s="315"/>
      <c r="AZ93" s="315"/>
      <c r="BA93" s="315"/>
      <c r="BB93" s="315"/>
      <c r="BC93" s="315"/>
      <c r="BD93" s="315"/>
      <c r="BE93" s="315"/>
      <c r="BF93" s="315"/>
      <c r="BG93" s="315"/>
      <c r="BH93" s="315"/>
      <c r="BI93" s="315"/>
      <c r="BJ93" s="315"/>
      <c r="BK93" s="315"/>
      <c r="BL93" s="315"/>
      <c r="BM93" s="315"/>
      <c r="BN93" s="315"/>
      <c r="BO93" s="315"/>
      <c r="BP93" s="315"/>
      <c r="BQ93" s="315"/>
      <c r="BR93" s="315"/>
      <c r="BS93" s="315"/>
      <c r="BT93" s="315"/>
      <c r="BU93" s="315"/>
      <c r="BV93" s="315"/>
      <c r="BW93" s="315"/>
      <c r="BX93" s="315"/>
      <c r="BY93" s="315"/>
      <c r="BZ93" s="315"/>
      <c r="CA93" s="315"/>
      <c r="CB93" s="315"/>
      <c r="CC93" s="315"/>
      <c r="CD93" s="315"/>
      <c r="CE93" s="315"/>
      <c r="CF93" s="315"/>
      <c r="CG93" s="315"/>
      <c r="CH93" s="315"/>
      <c r="CI93" s="315"/>
      <c r="CJ93" s="315"/>
      <c r="CK93" s="315"/>
      <c r="CL93" s="315"/>
      <c r="CM93" s="315"/>
      <c r="CN93" s="315"/>
      <c r="CO93" s="315"/>
      <c r="CP93" s="315"/>
      <c r="CQ93" s="315"/>
      <c r="CR93" s="315"/>
      <c r="CS93" s="315"/>
      <c r="CT93" s="315"/>
      <c r="CU93" s="315"/>
      <c r="CV93" s="315"/>
      <c r="CW93" s="315"/>
      <c r="CX93" s="315"/>
    </row>
    <row r="94" spans="1:103" s="310" customFormat="1" ht="12.6" customHeight="1" x14ac:dyDescent="0.2">
      <c r="A94" s="168"/>
      <c r="B94" s="146"/>
      <c r="C94" s="168"/>
      <c r="D94" s="146"/>
      <c r="E94" s="146"/>
      <c r="F94" s="168"/>
      <c r="G94" s="168"/>
      <c r="H94" s="168"/>
      <c r="I94" s="168"/>
      <c r="J94" s="168"/>
      <c r="K94" s="181"/>
      <c r="L94" s="181"/>
      <c r="M94" s="181"/>
      <c r="N94" s="181"/>
      <c r="O94" s="181"/>
      <c r="P94" s="181"/>
      <c r="Q94" s="181"/>
      <c r="R94" s="181"/>
      <c r="S94" s="181"/>
      <c r="T94" s="312"/>
      <c r="U94" s="312"/>
      <c r="V94" s="312"/>
      <c r="W94" s="146"/>
      <c r="X94" s="146"/>
      <c r="Y94" s="309"/>
      <c r="Z94" s="315"/>
      <c r="AT94" s="315"/>
      <c r="AU94" s="315"/>
      <c r="AV94" s="315"/>
      <c r="AW94" s="315"/>
      <c r="AX94" s="315"/>
      <c r="AY94" s="315"/>
      <c r="AZ94" s="315"/>
      <c r="BA94" s="315"/>
      <c r="BB94" s="315"/>
      <c r="BC94" s="315"/>
      <c r="BD94" s="315"/>
      <c r="BE94" s="315"/>
      <c r="BF94" s="315"/>
      <c r="BG94" s="315"/>
      <c r="BH94" s="315"/>
      <c r="BI94" s="315"/>
      <c r="BJ94" s="315"/>
      <c r="BK94" s="315"/>
      <c r="BL94" s="315"/>
      <c r="BM94" s="315"/>
      <c r="BN94" s="315"/>
      <c r="BO94" s="315"/>
      <c r="BP94" s="315"/>
      <c r="BQ94" s="315"/>
      <c r="BR94" s="315"/>
      <c r="BS94" s="315"/>
      <c r="BT94" s="315"/>
      <c r="BU94" s="315"/>
      <c r="BV94" s="315"/>
      <c r="BW94" s="315"/>
      <c r="BX94" s="315"/>
      <c r="BY94" s="315"/>
      <c r="BZ94" s="315"/>
      <c r="CA94" s="315"/>
      <c r="CB94" s="315"/>
      <c r="CC94" s="315"/>
      <c r="CD94" s="315"/>
      <c r="CE94" s="315"/>
      <c r="CF94" s="315"/>
      <c r="CG94" s="315"/>
      <c r="CH94" s="315"/>
      <c r="CI94" s="315"/>
      <c r="CJ94" s="315"/>
      <c r="CK94" s="315"/>
      <c r="CL94" s="315"/>
      <c r="CM94" s="315"/>
      <c r="CN94" s="315"/>
      <c r="CO94" s="315"/>
      <c r="CP94" s="315"/>
      <c r="CQ94" s="315"/>
      <c r="CR94" s="315"/>
      <c r="CS94" s="315"/>
      <c r="CT94" s="315"/>
      <c r="CU94" s="315"/>
      <c r="CV94" s="315"/>
      <c r="CW94" s="315"/>
      <c r="CX94" s="315"/>
    </row>
    <row r="95" spans="1:103" s="310" customFormat="1" ht="12.6" customHeight="1" x14ac:dyDescent="0.2">
      <c r="A95" s="168"/>
      <c r="B95" s="146"/>
      <c r="C95" s="168"/>
      <c r="D95" s="146"/>
      <c r="E95" s="146"/>
      <c r="F95" s="168"/>
      <c r="G95" s="168"/>
      <c r="H95" s="168"/>
      <c r="I95" s="168"/>
      <c r="J95" s="168"/>
      <c r="K95" s="181"/>
      <c r="L95" s="181"/>
      <c r="M95" s="181"/>
      <c r="N95" s="181"/>
      <c r="O95" s="181"/>
      <c r="P95" s="181"/>
      <c r="Q95" s="181"/>
      <c r="R95" s="181"/>
      <c r="S95" s="181"/>
      <c r="T95" s="312"/>
      <c r="U95" s="312"/>
      <c r="V95" s="312"/>
      <c r="W95" s="146"/>
      <c r="X95" s="146"/>
      <c r="Y95" s="309"/>
      <c r="Z95" s="315"/>
      <c r="AT95" s="315"/>
      <c r="AU95" s="315"/>
      <c r="AV95" s="315"/>
      <c r="AW95" s="315"/>
      <c r="AX95" s="315"/>
      <c r="AY95" s="315"/>
      <c r="AZ95" s="315"/>
      <c r="BA95" s="315"/>
      <c r="BB95" s="315"/>
      <c r="BC95" s="315"/>
      <c r="BD95" s="315"/>
      <c r="BE95" s="315"/>
      <c r="BF95" s="315"/>
      <c r="BG95" s="315"/>
      <c r="BH95" s="315"/>
      <c r="BI95" s="315"/>
      <c r="BJ95" s="315"/>
      <c r="BK95" s="315"/>
      <c r="BL95" s="315"/>
      <c r="BM95" s="315"/>
      <c r="BN95" s="315"/>
      <c r="BO95" s="315"/>
      <c r="BP95" s="315"/>
      <c r="BQ95" s="315"/>
      <c r="BR95" s="315"/>
      <c r="BS95" s="315"/>
      <c r="BT95" s="315"/>
      <c r="BU95" s="315"/>
      <c r="BV95" s="315"/>
      <c r="BW95" s="315"/>
      <c r="BX95" s="315"/>
      <c r="BY95" s="315"/>
      <c r="BZ95" s="315"/>
      <c r="CA95" s="315"/>
      <c r="CB95" s="315"/>
      <c r="CC95" s="315"/>
      <c r="CD95" s="315"/>
      <c r="CE95" s="315"/>
      <c r="CF95" s="315"/>
      <c r="CG95" s="315"/>
      <c r="CH95" s="315"/>
      <c r="CI95" s="315"/>
      <c r="CJ95" s="315"/>
      <c r="CK95" s="315"/>
      <c r="CL95" s="315"/>
      <c r="CM95" s="315"/>
      <c r="CN95" s="315"/>
      <c r="CO95" s="315"/>
      <c r="CP95" s="315"/>
      <c r="CQ95" s="315"/>
      <c r="CR95" s="315"/>
      <c r="CS95" s="315"/>
      <c r="CT95" s="315"/>
      <c r="CU95" s="315"/>
      <c r="CV95" s="315"/>
      <c r="CW95" s="315"/>
      <c r="CX95" s="315"/>
    </row>
    <row r="96" spans="1:103" s="310" customFormat="1" ht="12.6" customHeight="1" x14ac:dyDescent="0.2">
      <c r="A96" s="168"/>
      <c r="B96" s="146"/>
      <c r="C96" s="168"/>
      <c r="D96" s="146"/>
      <c r="E96" s="146"/>
      <c r="F96" s="168"/>
      <c r="G96" s="168"/>
      <c r="H96" s="168"/>
      <c r="I96" s="168"/>
      <c r="J96" s="168"/>
      <c r="K96" s="181"/>
      <c r="L96" s="181"/>
      <c r="M96" s="181"/>
      <c r="N96" s="181"/>
      <c r="O96" s="181"/>
      <c r="P96" s="181"/>
      <c r="Q96" s="181"/>
      <c r="R96" s="181"/>
      <c r="S96" s="181"/>
      <c r="T96" s="312"/>
      <c r="U96" s="312"/>
      <c r="V96" s="312"/>
      <c r="W96" s="146"/>
      <c r="X96" s="146"/>
      <c r="Y96" s="309"/>
      <c r="Z96" s="315"/>
      <c r="AT96" s="315"/>
      <c r="AU96" s="315"/>
      <c r="AV96" s="315"/>
      <c r="AW96" s="315"/>
      <c r="AX96" s="315"/>
      <c r="AY96" s="315"/>
      <c r="AZ96" s="315"/>
      <c r="BA96" s="315"/>
      <c r="BB96" s="315"/>
      <c r="BC96" s="315"/>
      <c r="BD96" s="315"/>
      <c r="BE96" s="315"/>
      <c r="BF96" s="315"/>
      <c r="BG96" s="315"/>
      <c r="BH96" s="315"/>
      <c r="BI96" s="315"/>
      <c r="BJ96" s="315"/>
      <c r="BK96" s="315"/>
      <c r="BL96" s="315"/>
      <c r="BM96" s="315"/>
      <c r="BN96" s="315"/>
      <c r="BO96" s="315"/>
      <c r="BP96" s="315"/>
      <c r="BQ96" s="315"/>
      <c r="BR96" s="315"/>
      <c r="BS96" s="315"/>
      <c r="BT96" s="315"/>
      <c r="BU96" s="315"/>
      <c r="BV96" s="315"/>
      <c r="BW96" s="315"/>
      <c r="BX96" s="315"/>
      <c r="BY96" s="315"/>
      <c r="BZ96" s="315"/>
      <c r="CA96" s="315"/>
      <c r="CB96" s="315"/>
      <c r="CC96" s="315"/>
      <c r="CD96" s="315"/>
      <c r="CE96" s="315"/>
      <c r="CF96" s="315"/>
      <c r="CG96" s="315"/>
      <c r="CH96" s="315"/>
      <c r="CI96" s="315"/>
      <c r="CJ96" s="315"/>
      <c r="CK96" s="315"/>
      <c r="CL96" s="315"/>
      <c r="CM96" s="315"/>
      <c r="CN96" s="315"/>
      <c r="CO96" s="315"/>
      <c r="CP96" s="315"/>
      <c r="CQ96" s="315"/>
      <c r="CR96" s="315"/>
      <c r="CS96" s="315"/>
      <c r="CT96" s="315"/>
      <c r="CU96" s="315"/>
      <c r="CV96" s="315"/>
      <c r="CW96" s="315"/>
      <c r="CX96" s="315"/>
    </row>
    <row r="97" spans="1:102" s="310" customFormat="1" ht="12.6" customHeight="1" x14ac:dyDescent="0.2">
      <c r="A97" s="168"/>
      <c r="B97" s="146"/>
      <c r="C97" s="168"/>
      <c r="D97" s="146"/>
      <c r="E97" s="146"/>
      <c r="F97" s="168"/>
      <c r="G97" s="168"/>
      <c r="H97" s="168"/>
      <c r="I97" s="168"/>
      <c r="J97" s="168"/>
      <c r="K97" s="181"/>
      <c r="L97" s="181"/>
      <c r="M97" s="181"/>
      <c r="N97" s="181"/>
      <c r="O97" s="181"/>
      <c r="P97" s="181"/>
      <c r="Q97" s="181"/>
      <c r="R97" s="181"/>
      <c r="S97" s="181"/>
      <c r="T97" s="312"/>
      <c r="U97" s="312"/>
      <c r="V97" s="312"/>
      <c r="W97" s="146"/>
      <c r="X97" s="146"/>
      <c r="Y97" s="309"/>
      <c r="Z97" s="315"/>
      <c r="AT97" s="315"/>
      <c r="AU97" s="315"/>
      <c r="AV97" s="315"/>
      <c r="AW97" s="315"/>
      <c r="AX97" s="315"/>
      <c r="AY97" s="315"/>
      <c r="AZ97" s="315"/>
      <c r="BA97" s="315"/>
      <c r="BB97" s="315"/>
      <c r="BC97" s="315"/>
      <c r="BD97" s="315"/>
      <c r="BE97" s="315"/>
      <c r="BF97" s="315"/>
      <c r="BG97" s="315"/>
      <c r="BH97" s="315"/>
      <c r="BI97" s="315"/>
      <c r="BJ97" s="315"/>
      <c r="BK97" s="315"/>
      <c r="BL97" s="315"/>
      <c r="BM97" s="315"/>
      <c r="BN97" s="315"/>
      <c r="BO97" s="315"/>
      <c r="BP97" s="315"/>
      <c r="BQ97" s="315"/>
      <c r="BR97" s="315"/>
      <c r="BS97" s="315"/>
      <c r="BT97" s="315"/>
      <c r="BU97" s="315"/>
      <c r="BV97" s="315"/>
      <c r="BW97" s="315"/>
      <c r="BX97" s="315"/>
      <c r="BY97" s="315"/>
      <c r="BZ97" s="315"/>
      <c r="CA97" s="315"/>
      <c r="CB97" s="315"/>
      <c r="CC97" s="315"/>
      <c r="CD97" s="315"/>
      <c r="CE97" s="315"/>
      <c r="CF97" s="315"/>
      <c r="CG97" s="315"/>
      <c r="CH97" s="315"/>
      <c r="CI97" s="315"/>
      <c r="CJ97" s="315"/>
      <c r="CK97" s="315"/>
      <c r="CL97" s="315"/>
      <c r="CM97" s="315"/>
      <c r="CN97" s="315"/>
      <c r="CO97" s="315"/>
      <c r="CP97" s="315"/>
      <c r="CQ97" s="315"/>
      <c r="CR97" s="315"/>
      <c r="CS97" s="315"/>
      <c r="CT97" s="315"/>
      <c r="CU97" s="315"/>
      <c r="CV97" s="315"/>
      <c r="CW97" s="315"/>
      <c r="CX97" s="315"/>
    </row>
    <row r="98" spans="1:102" s="310" customFormat="1" ht="12.6" customHeight="1" x14ac:dyDescent="0.2">
      <c r="A98" s="168"/>
      <c r="B98" s="146"/>
      <c r="C98" s="168"/>
      <c r="D98" s="146"/>
      <c r="E98" s="146"/>
      <c r="F98" s="168"/>
      <c r="G98" s="168"/>
      <c r="H98" s="168"/>
      <c r="I98" s="168"/>
      <c r="J98" s="168"/>
      <c r="K98" s="181"/>
      <c r="L98" s="181"/>
      <c r="M98" s="181"/>
      <c r="N98" s="181"/>
      <c r="O98" s="181"/>
      <c r="P98" s="181"/>
      <c r="Q98" s="181"/>
      <c r="R98" s="181"/>
      <c r="S98" s="181"/>
      <c r="T98" s="312"/>
      <c r="U98" s="312"/>
      <c r="V98" s="312"/>
      <c r="W98" s="146"/>
      <c r="X98" s="146"/>
      <c r="Y98" s="309"/>
      <c r="Z98" s="315"/>
      <c r="AT98" s="315"/>
      <c r="AU98" s="315"/>
      <c r="AV98" s="315"/>
      <c r="AW98" s="315"/>
      <c r="AX98" s="315"/>
      <c r="AY98" s="315"/>
      <c r="AZ98" s="315"/>
      <c r="BA98" s="315"/>
      <c r="BB98" s="315"/>
      <c r="BC98" s="315"/>
      <c r="BD98" s="315"/>
      <c r="BE98" s="315"/>
      <c r="BF98" s="315"/>
      <c r="BG98" s="315"/>
      <c r="BH98" s="315"/>
      <c r="BI98" s="315"/>
      <c r="BJ98" s="315"/>
      <c r="BK98" s="315"/>
      <c r="BL98" s="315"/>
      <c r="BM98" s="315"/>
      <c r="BN98" s="315"/>
      <c r="BO98" s="315"/>
      <c r="BP98" s="315"/>
      <c r="BQ98" s="315"/>
      <c r="BR98" s="315"/>
      <c r="BS98" s="315"/>
      <c r="BT98" s="315"/>
      <c r="BU98" s="315"/>
      <c r="BV98" s="315"/>
      <c r="BW98" s="315"/>
      <c r="BX98" s="315"/>
      <c r="BY98" s="315"/>
      <c r="BZ98" s="315"/>
      <c r="CA98" s="315"/>
      <c r="CB98" s="315"/>
      <c r="CC98" s="315"/>
      <c r="CD98" s="315"/>
      <c r="CE98" s="315"/>
      <c r="CF98" s="315"/>
      <c r="CG98" s="315"/>
      <c r="CH98" s="315"/>
      <c r="CI98" s="315"/>
      <c r="CJ98" s="315"/>
      <c r="CK98" s="315"/>
      <c r="CL98" s="315"/>
      <c r="CM98" s="315"/>
      <c r="CN98" s="315"/>
      <c r="CO98" s="315"/>
      <c r="CP98" s="315"/>
      <c r="CQ98" s="315"/>
      <c r="CR98" s="315"/>
      <c r="CS98" s="315"/>
      <c r="CT98" s="315"/>
      <c r="CU98" s="315"/>
      <c r="CV98" s="315"/>
      <c r="CW98" s="315"/>
      <c r="CX98" s="315"/>
    </row>
    <row r="99" spans="1:102" s="310" customFormat="1" ht="12.6" customHeight="1" x14ac:dyDescent="0.2">
      <c r="A99" s="168"/>
      <c r="B99" s="146"/>
      <c r="C99" s="168"/>
      <c r="D99" s="146"/>
      <c r="E99" s="146"/>
      <c r="F99" s="168"/>
      <c r="G99" s="168"/>
      <c r="H99" s="168"/>
      <c r="I99" s="168"/>
      <c r="J99" s="168"/>
      <c r="K99" s="181"/>
      <c r="L99" s="181"/>
      <c r="M99" s="181"/>
      <c r="N99" s="181"/>
      <c r="O99" s="181"/>
      <c r="P99" s="181"/>
      <c r="Q99" s="181"/>
      <c r="R99" s="181"/>
      <c r="S99" s="181"/>
      <c r="T99" s="312"/>
      <c r="U99" s="312"/>
      <c r="V99" s="312"/>
      <c r="W99" s="146"/>
      <c r="X99" s="146"/>
      <c r="Y99" s="309"/>
      <c r="Z99" s="315"/>
      <c r="AT99" s="315"/>
      <c r="AU99" s="315"/>
      <c r="AV99" s="315"/>
      <c r="AW99" s="315"/>
      <c r="AX99" s="315"/>
      <c r="AY99" s="315"/>
      <c r="AZ99" s="315"/>
      <c r="BA99" s="315"/>
      <c r="BB99" s="315"/>
      <c r="BC99" s="315"/>
      <c r="BD99" s="315"/>
      <c r="BE99" s="315"/>
      <c r="BF99" s="315"/>
      <c r="BG99" s="315"/>
      <c r="BH99" s="315"/>
      <c r="BI99" s="315"/>
      <c r="BJ99" s="315"/>
      <c r="BK99" s="315"/>
      <c r="BL99" s="315"/>
      <c r="BM99" s="315"/>
      <c r="BN99" s="315"/>
      <c r="BO99" s="315"/>
      <c r="BP99" s="315"/>
      <c r="BQ99" s="315"/>
      <c r="BR99" s="315"/>
      <c r="BS99" s="315"/>
      <c r="BT99" s="315"/>
      <c r="BU99" s="315"/>
      <c r="BV99" s="315"/>
      <c r="BW99" s="315"/>
      <c r="BX99" s="315"/>
      <c r="BY99" s="315"/>
      <c r="BZ99" s="315"/>
      <c r="CA99" s="315"/>
      <c r="CB99" s="315"/>
      <c r="CC99" s="315"/>
      <c r="CD99" s="315"/>
      <c r="CE99" s="315"/>
      <c r="CF99" s="315"/>
      <c r="CG99" s="315"/>
      <c r="CH99" s="315"/>
      <c r="CI99" s="315"/>
      <c r="CJ99" s="315"/>
      <c r="CK99" s="315"/>
      <c r="CL99" s="315"/>
      <c r="CM99" s="315"/>
      <c r="CN99" s="315"/>
      <c r="CO99" s="315"/>
      <c r="CP99" s="315"/>
      <c r="CQ99" s="315"/>
      <c r="CR99" s="315"/>
      <c r="CS99" s="315"/>
      <c r="CT99" s="315"/>
      <c r="CU99" s="315"/>
      <c r="CV99" s="315"/>
      <c r="CW99" s="315"/>
      <c r="CX99" s="315"/>
    </row>
    <row r="100" spans="1:102" s="310" customFormat="1" ht="12.6" customHeight="1" x14ac:dyDescent="0.2">
      <c r="A100" s="168"/>
      <c r="B100" s="146"/>
      <c r="C100" s="168"/>
      <c r="D100" s="146"/>
      <c r="E100" s="146"/>
      <c r="F100" s="168"/>
      <c r="G100" s="168"/>
      <c r="H100" s="168"/>
      <c r="I100" s="168"/>
      <c r="J100" s="168"/>
      <c r="K100" s="181"/>
      <c r="L100" s="181"/>
      <c r="M100" s="181"/>
      <c r="N100" s="181"/>
      <c r="O100" s="181"/>
      <c r="P100" s="181"/>
      <c r="Q100" s="181"/>
      <c r="R100" s="181"/>
      <c r="S100" s="181"/>
      <c r="T100" s="312"/>
      <c r="U100" s="312"/>
      <c r="V100" s="312"/>
      <c r="W100" s="146"/>
      <c r="X100" s="146"/>
      <c r="Y100" s="309"/>
      <c r="Z100" s="315"/>
      <c r="AT100" s="315"/>
      <c r="AU100" s="315"/>
      <c r="AV100" s="315"/>
      <c r="AW100" s="315"/>
      <c r="AX100" s="315"/>
      <c r="AY100" s="315"/>
      <c r="AZ100" s="315"/>
      <c r="BA100" s="315"/>
      <c r="BB100" s="315"/>
      <c r="BC100" s="315"/>
      <c r="BD100" s="315"/>
      <c r="BE100" s="315"/>
      <c r="BF100" s="315"/>
      <c r="BG100" s="315"/>
      <c r="BH100" s="315"/>
      <c r="BI100" s="315"/>
      <c r="BJ100" s="315"/>
      <c r="BK100" s="315"/>
      <c r="BL100" s="315"/>
      <c r="BM100" s="315"/>
      <c r="BN100" s="315"/>
      <c r="BO100" s="315"/>
      <c r="BP100" s="315"/>
      <c r="BQ100" s="315"/>
      <c r="BR100" s="315"/>
      <c r="BS100" s="315"/>
      <c r="BT100" s="315"/>
      <c r="BU100" s="315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315"/>
      <c r="CF100" s="315"/>
      <c r="CG100" s="315"/>
      <c r="CH100" s="315"/>
      <c r="CI100" s="315"/>
      <c r="CJ100" s="315"/>
      <c r="CK100" s="315"/>
      <c r="CL100" s="315"/>
      <c r="CM100" s="315"/>
      <c r="CN100" s="315"/>
      <c r="CO100" s="315"/>
      <c r="CP100" s="315"/>
      <c r="CQ100" s="315"/>
      <c r="CR100" s="315"/>
      <c r="CS100" s="315"/>
      <c r="CT100" s="315"/>
      <c r="CU100" s="315"/>
      <c r="CV100" s="315"/>
      <c r="CW100" s="315"/>
      <c r="CX100" s="315"/>
    </row>
    <row r="101" spans="1:102" s="310" customFormat="1" ht="12.6" customHeight="1" x14ac:dyDescent="0.2">
      <c r="A101" s="168"/>
      <c r="B101" s="146"/>
      <c r="C101" s="168"/>
      <c r="D101" s="146"/>
      <c r="E101" s="146"/>
      <c r="F101" s="168"/>
      <c r="G101" s="168"/>
      <c r="H101" s="168"/>
      <c r="I101" s="168"/>
      <c r="J101" s="168"/>
      <c r="K101" s="181"/>
      <c r="L101" s="181"/>
      <c r="M101" s="181"/>
      <c r="N101" s="181"/>
      <c r="O101" s="181"/>
      <c r="P101" s="181"/>
      <c r="Q101" s="181"/>
      <c r="R101" s="181"/>
      <c r="S101" s="181"/>
      <c r="T101" s="312"/>
      <c r="U101" s="312"/>
      <c r="V101" s="312"/>
      <c r="W101" s="146"/>
      <c r="X101" s="146"/>
      <c r="Y101" s="309"/>
      <c r="Z101" s="315"/>
      <c r="AT101" s="315"/>
      <c r="AU101" s="315"/>
      <c r="AV101" s="315"/>
      <c r="AW101" s="315"/>
      <c r="AX101" s="315"/>
      <c r="AY101" s="315"/>
      <c r="AZ101" s="315"/>
      <c r="BA101" s="315"/>
      <c r="BB101" s="315"/>
      <c r="BC101" s="315"/>
      <c r="BD101" s="315"/>
      <c r="BE101" s="315"/>
      <c r="BF101" s="315"/>
      <c r="BG101" s="315"/>
      <c r="BH101" s="315"/>
      <c r="BI101" s="315"/>
      <c r="BJ101" s="315"/>
      <c r="BK101" s="315"/>
      <c r="BL101" s="315"/>
      <c r="BM101" s="315"/>
      <c r="BN101" s="315"/>
      <c r="BO101" s="315"/>
      <c r="BP101" s="315"/>
      <c r="BQ101" s="315"/>
      <c r="BR101" s="315"/>
      <c r="BS101" s="315"/>
      <c r="BT101" s="315"/>
      <c r="BU101" s="315"/>
      <c r="BV101" s="315"/>
      <c r="BW101" s="315"/>
      <c r="BX101" s="315"/>
      <c r="BY101" s="315"/>
      <c r="BZ101" s="315"/>
      <c r="CA101" s="315"/>
      <c r="CB101" s="315"/>
      <c r="CC101" s="315"/>
      <c r="CD101" s="315"/>
      <c r="CE101" s="315"/>
      <c r="CF101" s="315"/>
      <c r="CG101" s="315"/>
      <c r="CH101" s="315"/>
      <c r="CI101" s="315"/>
      <c r="CJ101" s="315"/>
      <c r="CK101" s="315"/>
      <c r="CL101" s="315"/>
      <c r="CM101" s="315"/>
      <c r="CN101" s="315"/>
      <c r="CO101" s="315"/>
      <c r="CP101" s="315"/>
      <c r="CQ101" s="315"/>
      <c r="CR101" s="315"/>
      <c r="CS101" s="315"/>
      <c r="CT101" s="315"/>
      <c r="CU101" s="315"/>
      <c r="CV101" s="315"/>
      <c r="CW101" s="315"/>
      <c r="CX101" s="315"/>
    </row>
    <row r="102" spans="1:102" s="310" customFormat="1" ht="12.6" customHeight="1" x14ac:dyDescent="0.2">
      <c r="A102" s="168"/>
      <c r="B102" s="146"/>
      <c r="C102" s="168"/>
      <c r="D102" s="146"/>
      <c r="E102" s="146"/>
      <c r="F102" s="168"/>
      <c r="G102" s="168"/>
      <c r="H102" s="168"/>
      <c r="I102" s="168"/>
      <c r="J102" s="168"/>
      <c r="K102" s="181"/>
      <c r="L102" s="181"/>
      <c r="M102" s="181"/>
      <c r="N102" s="181"/>
      <c r="O102" s="181"/>
      <c r="P102" s="181"/>
      <c r="Q102" s="181"/>
      <c r="R102" s="181"/>
      <c r="S102" s="181"/>
      <c r="T102" s="312"/>
      <c r="U102" s="312"/>
      <c r="V102" s="312"/>
      <c r="W102" s="146"/>
      <c r="X102" s="146"/>
      <c r="Y102" s="309"/>
      <c r="Z102" s="315"/>
      <c r="AT102" s="315"/>
      <c r="AU102" s="315"/>
      <c r="AV102" s="315"/>
      <c r="AW102" s="315"/>
      <c r="AX102" s="315"/>
      <c r="AY102" s="315"/>
      <c r="AZ102" s="315"/>
      <c r="BA102" s="315"/>
      <c r="BB102" s="315"/>
      <c r="BC102" s="315"/>
      <c r="BD102" s="315"/>
      <c r="BE102" s="315"/>
      <c r="BF102" s="315"/>
      <c r="BG102" s="315"/>
      <c r="BH102" s="315"/>
      <c r="BI102" s="315"/>
      <c r="BJ102" s="315"/>
      <c r="BK102" s="315"/>
      <c r="BL102" s="315"/>
      <c r="BM102" s="315"/>
      <c r="BN102" s="315"/>
      <c r="BO102" s="315"/>
      <c r="BP102" s="315"/>
      <c r="BQ102" s="315"/>
      <c r="BR102" s="315"/>
      <c r="BS102" s="315"/>
      <c r="BT102" s="315"/>
      <c r="BU102" s="315"/>
      <c r="BV102" s="315"/>
      <c r="BW102" s="315"/>
      <c r="BX102" s="315"/>
      <c r="BY102" s="315"/>
      <c r="BZ102" s="315"/>
      <c r="CA102" s="315"/>
      <c r="CB102" s="315"/>
      <c r="CC102" s="315"/>
      <c r="CD102" s="315"/>
      <c r="CE102" s="315"/>
      <c r="CF102" s="315"/>
      <c r="CG102" s="315"/>
      <c r="CH102" s="315"/>
      <c r="CI102" s="315"/>
      <c r="CJ102" s="315"/>
      <c r="CK102" s="315"/>
      <c r="CL102" s="315"/>
      <c r="CM102" s="315"/>
      <c r="CN102" s="315"/>
      <c r="CO102" s="315"/>
      <c r="CP102" s="315"/>
      <c r="CQ102" s="315"/>
      <c r="CR102" s="315"/>
      <c r="CS102" s="315"/>
      <c r="CT102" s="315"/>
      <c r="CU102" s="315"/>
      <c r="CV102" s="315"/>
      <c r="CW102" s="315"/>
      <c r="CX102" s="315"/>
    </row>
    <row r="103" spans="1:102" ht="12.6" customHeight="1" x14ac:dyDescent="0.2">
      <c r="A103" s="168"/>
      <c r="B103" s="146"/>
      <c r="C103" s="168"/>
      <c r="D103" s="146"/>
      <c r="E103" s="146"/>
      <c r="F103" s="168"/>
      <c r="G103" s="168"/>
      <c r="H103" s="168"/>
      <c r="I103" s="168"/>
      <c r="J103" s="168"/>
      <c r="K103" s="181"/>
      <c r="L103" s="181"/>
      <c r="M103" s="181"/>
      <c r="N103" s="181"/>
      <c r="O103" s="181"/>
      <c r="P103" s="181"/>
      <c r="Q103" s="181"/>
      <c r="R103" s="181"/>
      <c r="S103" s="181"/>
      <c r="T103" s="315"/>
      <c r="U103" s="315"/>
      <c r="V103" s="310"/>
      <c r="X103" s="310"/>
      <c r="Y103" s="310"/>
      <c r="Z103" s="310"/>
      <c r="AA103" s="310"/>
      <c r="AB103" s="310"/>
      <c r="AO103" s="314" t="e">
        <f>IF(#REF!&lt;&gt;"",#REF!,"")</f>
        <v>#REF!</v>
      </c>
      <c r="AP103" s="314">
        <f>IF(AND('[1]BLOC PM'!$J174&gt;[1]synthèse!AH$14,'[1]BLOC PM'!$J174&lt;[1]synthèse!AH$14+0.1),1,0)</f>
        <v>0</v>
      </c>
      <c r="AQ103" s="314">
        <f>IF(AND('[1]BLOC PM'!$J174&gt;[1]synthèse!AI$14,'[1]BLOC PM'!$J174&lt;[1]synthèse!AI$14+0.1),1,0)</f>
        <v>0</v>
      </c>
      <c r="AR103" s="314">
        <f>IF(AND('[1]BLOC PM'!$J174&gt;[1]synthèse!AJ$14,'[1]BLOC PM'!$J174&lt;[1]synthèse!AJ$14+0.1),1,0)</f>
        <v>0</v>
      </c>
      <c r="AS103" s="314">
        <f>IF(AND('[1]BLOC PM'!$J174&gt;[1]synthèse!AK$14,'[1]BLOC PM'!$J174&lt;[1]synthèse!AK$14+0.1),1,0)</f>
        <v>0</v>
      </c>
      <c r="AT103" s="314">
        <f>IF(AND('[1]BLOC PM'!$J174&gt;[1]synthèse!AL$14,'[1]BLOC PM'!$J174&lt;[1]synthèse!AL$14+0.1),1,0)</f>
        <v>0</v>
      </c>
      <c r="AU103" s="314">
        <f>IF(AND('[1]BLOC PM'!$J174&gt;[1]synthèse!AM$14,'[1]BLOC PM'!$J174&lt;[1]synthèse!AM$14+0.1),1,0)</f>
        <v>0</v>
      </c>
      <c r="AV103" s="314">
        <f>IF(AND('[1]BLOC PM'!$J174&gt;[1]synthèse!AN$14,'[1]BLOC PM'!$J174&lt;[1]synthèse!AN$14+0.1),1,0)</f>
        <v>0</v>
      </c>
      <c r="AW103" s="314">
        <f>IF(AND('[1]BLOC PM'!$J174&gt;[1]synthèse!AO$14,'[1]BLOC PM'!$J174&lt;[1]synthèse!AO$14+0.1),1,0)</f>
        <v>0</v>
      </c>
      <c r="AX103" s="314">
        <f>IF(AND('[1]BLOC PM'!$J174&gt;[1]synthèse!AP$14,'[1]BLOC PM'!$J174&lt;[1]synthèse!AP$14+0.1),1,0)</f>
        <v>0</v>
      </c>
      <c r="AY103" s="314">
        <f>IF(AND('[1]BLOC PM'!$J174&gt;[1]synthèse!AQ$14,'[1]BLOC PM'!$J174&lt;[1]synthèse!AQ$14+0.1),1,0)</f>
        <v>0</v>
      </c>
      <c r="AZ103" s="314">
        <f>IF(AND('[1]BLOC PM'!$J174&gt;[1]synthèse!AR$14,'[1]BLOC PM'!$J174&lt;[1]synthèse!AR$14+0.1),1,0)</f>
        <v>0</v>
      </c>
      <c r="BA103" s="314">
        <f>IF(AND('[1]BLOC PM'!$J174&gt;[1]synthèse!AS$14,'[1]BLOC PM'!$J174&lt;[1]synthèse!AS$14+0.1),1,0)</f>
        <v>0</v>
      </c>
      <c r="BB103" s="314">
        <f>IF(AND('[1]BLOC PM'!$J174&gt;[1]synthèse!AT$14,'[1]BLOC PM'!$J174&lt;[1]synthèse!AT$14+0.1),1,0)</f>
        <v>0</v>
      </c>
      <c r="BC103" s="314">
        <f>IF(AND('[1]BLOC PM'!$J174&gt;[1]synthèse!AU$14,'[1]BLOC PM'!$J174&lt;[1]synthèse!AU$14+0.1),1,0)</f>
        <v>0</v>
      </c>
      <c r="BD103" s="314">
        <f>IF(AND('[1]BLOC PM'!$J174&gt;[1]synthèse!AV$14,'[1]BLOC PM'!$J174&lt;[1]synthèse!AV$14+0.1),1,0)</f>
        <v>0</v>
      </c>
      <c r="BE103" s="314">
        <f>IF(AND('[1]BLOC PM'!$J174&gt;[1]synthèse!AW$14,'[1]BLOC PM'!$J174&lt;[1]synthèse!AW$14+0.1),1,0)</f>
        <v>0</v>
      </c>
      <c r="BF103" s="314">
        <f>IF(AND('[1]BLOC PM'!$J174&gt;[1]synthèse!AX$14,'[1]BLOC PM'!$J174&lt;[1]synthèse!AX$14+0.1),1,0)</f>
        <v>0</v>
      </c>
      <c r="BG103" s="314">
        <f>IF(AND('[1]BLOC PM'!$J174&gt;[1]synthèse!AY$14,'[1]BLOC PM'!$J174&lt;[1]synthèse!AY$14+0.1),1,0)</f>
        <v>0</v>
      </c>
      <c r="BH103" s="314">
        <f>IF(AND('[1]BLOC PM'!$J174&gt;[1]synthèse!AZ$14,'[1]BLOC PM'!$J174&lt;[1]synthèse!AZ$14+0.1),1,0)</f>
        <v>0</v>
      </c>
      <c r="BI103" s="314">
        <f>IF(AND('[1]BLOC PM'!$J174&gt;[1]synthèse!BA$14,'[1]BLOC PM'!$J174&lt;[1]synthèse!BA$14+0.1),1,0)</f>
        <v>0</v>
      </c>
      <c r="BJ103" s="314">
        <f>IF(AND('[1]BLOC PM'!$J174&gt;[1]synthèse!BB$14,'[1]BLOC PM'!$J174&lt;[1]synthèse!BB$14+0.1),1,0)</f>
        <v>0</v>
      </c>
      <c r="BK103" s="314">
        <f>IF(AND('[1]BLOC PM'!$J174&gt;[1]synthèse!BC$14,'[1]BLOC PM'!$J174&lt;[1]synthèse!BC$14+0.1),1,0)</f>
        <v>0</v>
      </c>
      <c r="BL103" s="314">
        <f>IF(AND('[1]BLOC PM'!$J174&gt;[1]synthèse!BD$14,'[1]BLOC PM'!$J174&lt;[1]synthèse!BD$14+0.1),1,0)</f>
        <v>0</v>
      </c>
      <c r="BM103" s="314">
        <f>IF(AND('[1]BLOC PM'!$J174&gt;[1]synthèse!BE$14,'[1]BLOC PM'!$J174&lt;[1]synthèse!BE$14+0.1),1,0)</f>
        <v>0</v>
      </c>
      <c r="BN103" s="314">
        <f>IF(AND('[1]BLOC PM'!$J174&gt;[1]synthèse!BF$14,'[1]BLOC PM'!$J174&lt;[1]synthèse!BF$14+0.1),1,0)</f>
        <v>0</v>
      </c>
      <c r="BO103" s="314">
        <f>IF(AND('[1]BLOC PM'!$J174&gt;[1]synthèse!BG$14,'[1]BLOC PM'!$J174&lt;[1]synthèse!BG$14+0.1),1,0)</f>
        <v>0</v>
      </c>
      <c r="BP103" s="314">
        <f>IF(AND('[1]BLOC PM'!$J174&gt;[1]synthèse!BH$14,'[1]BLOC PM'!$J174&lt;[1]synthèse!BH$14+0.1),1,0)</f>
        <v>0</v>
      </c>
      <c r="BQ103" s="314">
        <f>IF(AND('[1]BLOC PM'!$J174&gt;[1]synthèse!BI$14,'[1]BLOC PM'!$J174&lt;[1]synthèse!BI$14+0.1),1,0)</f>
        <v>0</v>
      </c>
      <c r="BR103" s="314">
        <f>IF(AND('[1]BLOC PM'!$J174&gt;[1]synthèse!BJ$14,'[1]BLOC PM'!$J174&lt;[1]synthèse!BJ$14+0.1),1,0)</f>
        <v>0</v>
      </c>
      <c r="BS103" s="314">
        <f>IF(AND('[1]BLOC PM'!$J174&gt;[1]synthèse!BK$14,'[1]BLOC PM'!$J174&lt;[1]synthèse!BK$14+0.1),1,0)</f>
        <v>0</v>
      </c>
      <c r="BT103" s="314">
        <f>IF(AND('[1]BLOC PM'!$J174&gt;[1]synthèse!BL$14,'[1]BLOC PM'!$J174&lt;[1]synthèse!BL$14+0.1),1,0)</f>
        <v>0</v>
      </c>
      <c r="BU103" s="314">
        <f>IF(AND('[1]BLOC PM'!$J174&gt;[1]synthèse!BM$14,'[1]BLOC PM'!$J174&lt;[1]synthèse!BM$14+0.1),1,0)</f>
        <v>0</v>
      </c>
      <c r="BV103" s="314">
        <f>IF(AND('[1]BLOC PM'!$J174&gt;[1]synthèse!BN$14,'[1]BLOC PM'!$J174&lt;[1]synthèse!BN$14+0.1),1,0)</f>
        <v>0</v>
      </c>
      <c r="BW103" s="314">
        <f>IF(AND('[1]BLOC PM'!$J174&gt;[1]synthèse!BO$14,'[1]BLOC PM'!$J174&lt;[1]synthèse!BO$14+0.1),1,0)</f>
        <v>0</v>
      </c>
      <c r="BX103" s="314">
        <f>IF(AND('[1]BLOC PM'!$J174&gt;[1]synthèse!BP$14,'[1]BLOC PM'!$J174&lt;[1]synthèse!BP$14+0.1),1,0)</f>
        <v>0</v>
      </c>
      <c r="BY103" s="314">
        <f>IF(AND('[1]BLOC PM'!$J174&gt;[1]synthèse!BQ$14,'[1]BLOC PM'!$J174&lt;[1]synthèse!BQ$14+0.1),1,0)</f>
        <v>0</v>
      </c>
      <c r="BZ103" s="314">
        <f>IF(AND('[1]BLOC PM'!$J174&gt;[1]synthèse!BR$14,'[1]BLOC PM'!$J174&lt;[1]synthèse!BR$14+0.1),1,0)</f>
        <v>0</v>
      </c>
      <c r="CA103" s="314">
        <f>IF(AND('[1]BLOC PM'!$J174&gt;[1]synthèse!BS$14,'[1]BLOC PM'!$J174&lt;[1]synthèse!BS$14+0.1),1,0)</f>
        <v>0</v>
      </c>
      <c r="CB103" s="314">
        <f>IF(AND('[1]BLOC PM'!$J174&gt;[1]synthèse!BT$14,'[1]BLOC PM'!$J174&lt;[1]synthèse!BT$14+0.1),1,0)</f>
        <v>0</v>
      </c>
      <c r="CC103" s="314">
        <f>IF(AND('[1]BLOC PM'!$J174&gt;[1]synthèse!BU$14,'[1]BLOC PM'!$J174&lt;[1]synthèse!BU$14+0.1),1,0)</f>
        <v>0</v>
      </c>
      <c r="CD103" s="314">
        <f>IF(AND('[1]BLOC PM'!$J174&gt;[1]synthèse!BV$14,'[1]BLOC PM'!$J174&lt;[1]synthèse!BV$14+0.1),1,0)</f>
        <v>0</v>
      </c>
      <c r="CE103" s="314">
        <f>IF(AND('[1]BLOC PM'!$J174&gt;[1]synthèse!BW$14,'[1]BLOC PM'!$J174&lt;[1]synthèse!BW$14+0.1),1,0)</f>
        <v>0</v>
      </c>
      <c r="CF103" s="314">
        <f>IF(AND('[1]BLOC PM'!$J174&gt;[1]synthèse!BX$14,'[1]BLOC PM'!$J174&lt;[1]synthèse!BX$14+0.1),1,0)</f>
        <v>0</v>
      </c>
      <c r="CG103" s="314">
        <f>IF(AND('[1]BLOC PM'!$J174&gt;[1]synthèse!BY$14,'[1]BLOC PM'!$J174&lt;[1]synthèse!BY$14+0.1),1,0)</f>
        <v>0</v>
      </c>
      <c r="CH103" s="314">
        <f>IF(AND('[1]BLOC PM'!$J174&gt;[1]synthèse!BZ$14,'[1]BLOC PM'!$J174&lt;[1]synthèse!BZ$14+0.1),1,0)</f>
        <v>0</v>
      </c>
      <c r="CI103" s="314">
        <f>IF(AND('[1]BLOC PM'!$J174&gt;[1]synthèse!CA$14,'[1]BLOC PM'!$J174&lt;[1]synthèse!CA$14+0.1),1,0)</f>
        <v>0</v>
      </c>
      <c r="CJ103" s="314">
        <f>IF(AND('[1]BLOC PM'!$J174&gt;[1]synthèse!CB$14,'[1]BLOC PM'!$J174&lt;[1]synthèse!CB$14+0.1),1,0)</f>
        <v>0</v>
      </c>
      <c r="CK103" s="314">
        <f>IF(AND('[1]BLOC PM'!$J174&gt;[1]synthèse!CC$14,'[1]BLOC PM'!$J174&lt;[1]synthèse!CC$14+0.1),1,0)</f>
        <v>0</v>
      </c>
      <c r="CL103" s="314">
        <f>IF(AND('[1]BLOC PM'!$J174&gt;[1]synthèse!CD$14,'[1]BLOC PM'!$J174&lt;[1]synthèse!CD$14+0.1),1,0)</f>
        <v>0</v>
      </c>
      <c r="CM103" s="314">
        <f>IF(AND('[1]BLOC PM'!$J174&gt;[1]synthèse!CE$14,'[1]BLOC PM'!$J174&lt;[1]synthèse!CE$14+0.1),1,0)</f>
        <v>0</v>
      </c>
      <c r="CN103" s="314">
        <f>IF(AND('[1]BLOC PM'!$J174&gt;[1]synthèse!CF$14,'[1]BLOC PM'!$J174&lt;[1]synthèse!CF$14+0.1),1,0)</f>
        <v>0</v>
      </c>
      <c r="CO103" s="314">
        <f>IF(AND('[1]BLOC PM'!$J174&gt;[1]synthèse!CG$14,'[1]BLOC PM'!$J174&lt;[1]synthèse!CG$14+0.1),1,0)</f>
        <v>0</v>
      </c>
      <c r="CP103" s="314">
        <f>IF(AND('[1]BLOC PM'!$J174&gt;[1]synthèse!CH$14,'[1]BLOC PM'!$J174&lt;[1]synthèse!CH$14+0.1),1,0)</f>
        <v>0</v>
      </c>
      <c r="CQ103" s="314">
        <f>IF(AND('[1]BLOC PM'!$J174&gt;[1]synthèse!CI$14,'[1]BLOC PM'!$J174&lt;[1]synthèse!CI$14+0.1),1,0)</f>
        <v>0</v>
      </c>
      <c r="CR103" s="314">
        <f>IF(AND('[1]BLOC PM'!$J174&gt;[1]synthèse!CJ$14,'[1]BLOC PM'!$J174&lt;[1]synthèse!CJ$14+0.1),1,0)</f>
        <v>0</v>
      </c>
      <c r="CS103" s="314">
        <f>IF(AND('[1]BLOC PM'!$J174&gt;[1]synthèse!CK$14,'[1]BLOC PM'!$J174&lt;[1]synthèse!CK$14+0.1),1,0)</f>
        <v>0</v>
      </c>
    </row>
    <row r="104" spans="1:102" ht="12.6" customHeight="1" x14ac:dyDescent="0.2">
      <c r="A104" s="168"/>
      <c r="B104" s="146"/>
      <c r="C104" s="168"/>
      <c r="D104" s="146"/>
      <c r="E104" s="146"/>
      <c r="F104" s="168"/>
      <c r="G104" s="168"/>
      <c r="H104" s="168"/>
      <c r="I104" s="168"/>
      <c r="J104" s="168"/>
      <c r="K104" s="181"/>
      <c r="L104" s="181"/>
      <c r="M104" s="181"/>
      <c r="N104" s="181"/>
      <c r="O104" s="181"/>
      <c r="P104" s="181"/>
      <c r="Q104" s="181"/>
      <c r="R104" s="181"/>
      <c r="S104" s="181"/>
      <c r="T104" s="315"/>
      <c r="U104" s="315"/>
      <c r="V104" s="310"/>
      <c r="X104" s="310"/>
      <c r="Y104" s="310"/>
      <c r="Z104" s="310"/>
      <c r="AA104" s="310"/>
      <c r="AB104" s="310"/>
      <c r="AO104" s="314" t="e">
        <f>IF(#REF!&lt;&gt;"",#REF!,"")</f>
        <v>#REF!</v>
      </c>
      <c r="AP104" s="314">
        <f>IF(AND('[1]BLOC PM'!$J175&gt;[1]synthèse!AH$14,'[1]BLOC PM'!$J175&lt;[1]synthèse!AH$14+0.1),1,0)</f>
        <v>0</v>
      </c>
      <c r="AQ104" s="314">
        <f>IF(AND('[1]BLOC PM'!$J175&gt;[1]synthèse!AI$14,'[1]BLOC PM'!$J175&lt;[1]synthèse!AI$14+0.1),1,0)</f>
        <v>0</v>
      </c>
      <c r="AR104" s="314">
        <f>IF(AND('[1]BLOC PM'!$J175&gt;[1]synthèse!AJ$14,'[1]BLOC PM'!$J175&lt;[1]synthèse!AJ$14+0.1),1,0)</f>
        <v>0</v>
      </c>
      <c r="AS104" s="314">
        <f>IF(AND('[1]BLOC PM'!$J175&gt;[1]synthèse!AK$14,'[1]BLOC PM'!$J175&lt;[1]synthèse!AK$14+0.1),1,0)</f>
        <v>0</v>
      </c>
      <c r="AT104" s="314">
        <f>IF(AND('[1]BLOC PM'!$J175&gt;[1]synthèse!AL$14,'[1]BLOC PM'!$J175&lt;[1]synthèse!AL$14+0.1),1,0)</f>
        <v>0</v>
      </c>
      <c r="AU104" s="314">
        <f>IF(AND('[1]BLOC PM'!$J175&gt;[1]synthèse!AM$14,'[1]BLOC PM'!$J175&lt;[1]synthèse!AM$14+0.1),1,0)</f>
        <v>0</v>
      </c>
      <c r="AV104" s="314">
        <f>IF(AND('[1]BLOC PM'!$J175&gt;[1]synthèse!AN$14,'[1]BLOC PM'!$J175&lt;[1]synthèse!AN$14+0.1),1,0)</f>
        <v>0</v>
      </c>
      <c r="AW104" s="314">
        <f>IF(AND('[1]BLOC PM'!$J175&gt;[1]synthèse!AO$14,'[1]BLOC PM'!$J175&lt;[1]synthèse!AO$14+0.1),1,0)</f>
        <v>0</v>
      </c>
      <c r="AX104" s="314">
        <f>IF(AND('[1]BLOC PM'!$J175&gt;[1]synthèse!AP$14,'[1]BLOC PM'!$J175&lt;[1]synthèse!AP$14+0.1),1,0)</f>
        <v>0</v>
      </c>
      <c r="AY104" s="314">
        <f>IF(AND('[1]BLOC PM'!$J175&gt;[1]synthèse!AQ$14,'[1]BLOC PM'!$J175&lt;[1]synthèse!AQ$14+0.1),1,0)</f>
        <v>0</v>
      </c>
      <c r="AZ104" s="314">
        <f>IF(AND('[1]BLOC PM'!$J175&gt;[1]synthèse!AR$14,'[1]BLOC PM'!$J175&lt;[1]synthèse!AR$14+0.1),1,0)</f>
        <v>0</v>
      </c>
      <c r="BA104" s="314">
        <f>IF(AND('[1]BLOC PM'!$J175&gt;[1]synthèse!AS$14,'[1]BLOC PM'!$J175&lt;[1]synthèse!AS$14+0.1),1,0)</f>
        <v>0</v>
      </c>
      <c r="BB104" s="314">
        <f>IF(AND('[1]BLOC PM'!$J175&gt;[1]synthèse!AT$14,'[1]BLOC PM'!$J175&lt;[1]synthèse!AT$14+0.1),1,0)</f>
        <v>0</v>
      </c>
      <c r="BC104" s="314">
        <f>IF(AND('[1]BLOC PM'!$J175&gt;[1]synthèse!AU$14,'[1]BLOC PM'!$J175&lt;[1]synthèse!AU$14+0.1),1,0)</f>
        <v>0</v>
      </c>
      <c r="BD104" s="314">
        <f>IF(AND('[1]BLOC PM'!$J175&gt;[1]synthèse!AV$14,'[1]BLOC PM'!$J175&lt;[1]synthèse!AV$14+0.1),1,0)</f>
        <v>0</v>
      </c>
      <c r="BE104" s="314">
        <f>IF(AND('[1]BLOC PM'!$J175&gt;[1]synthèse!AW$14,'[1]BLOC PM'!$J175&lt;[1]synthèse!AW$14+0.1),1,0)</f>
        <v>0</v>
      </c>
      <c r="BF104" s="314">
        <f>IF(AND('[1]BLOC PM'!$J175&gt;[1]synthèse!AX$14,'[1]BLOC PM'!$J175&lt;[1]synthèse!AX$14+0.1),1,0)</f>
        <v>0</v>
      </c>
      <c r="BG104" s="314">
        <f>IF(AND('[1]BLOC PM'!$J175&gt;[1]synthèse!AY$14,'[1]BLOC PM'!$J175&lt;[1]synthèse!AY$14+0.1),1,0)</f>
        <v>0</v>
      </c>
      <c r="BH104" s="314">
        <f>IF(AND('[1]BLOC PM'!$J175&gt;[1]synthèse!AZ$14,'[1]BLOC PM'!$J175&lt;[1]synthèse!AZ$14+0.1),1,0)</f>
        <v>0</v>
      </c>
      <c r="BI104" s="314">
        <f>IF(AND('[1]BLOC PM'!$J175&gt;[1]synthèse!BA$14,'[1]BLOC PM'!$J175&lt;[1]synthèse!BA$14+0.1),1,0)</f>
        <v>0</v>
      </c>
      <c r="BJ104" s="314">
        <f>IF(AND('[1]BLOC PM'!$J175&gt;[1]synthèse!BB$14,'[1]BLOC PM'!$J175&lt;[1]synthèse!BB$14+0.1),1,0)</f>
        <v>0</v>
      </c>
      <c r="BK104" s="314">
        <f>IF(AND('[1]BLOC PM'!$J175&gt;[1]synthèse!BC$14,'[1]BLOC PM'!$J175&lt;[1]synthèse!BC$14+0.1),1,0)</f>
        <v>0</v>
      </c>
      <c r="BL104" s="314">
        <f>IF(AND('[1]BLOC PM'!$J175&gt;[1]synthèse!BD$14,'[1]BLOC PM'!$J175&lt;[1]synthèse!BD$14+0.1),1,0)</f>
        <v>0</v>
      </c>
      <c r="BM104" s="314">
        <f>IF(AND('[1]BLOC PM'!$J175&gt;[1]synthèse!BE$14,'[1]BLOC PM'!$J175&lt;[1]synthèse!BE$14+0.1),1,0)</f>
        <v>0</v>
      </c>
      <c r="BN104" s="314">
        <f>IF(AND('[1]BLOC PM'!$J175&gt;[1]synthèse!BF$14,'[1]BLOC PM'!$J175&lt;[1]synthèse!BF$14+0.1),1,0)</f>
        <v>0</v>
      </c>
      <c r="BO104" s="314">
        <f>IF(AND('[1]BLOC PM'!$J175&gt;[1]synthèse!BG$14,'[1]BLOC PM'!$J175&lt;[1]synthèse!BG$14+0.1),1,0)</f>
        <v>0</v>
      </c>
      <c r="BP104" s="314">
        <f>IF(AND('[1]BLOC PM'!$J175&gt;[1]synthèse!BH$14,'[1]BLOC PM'!$J175&lt;[1]synthèse!BH$14+0.1),1,0)</f>
        <v>0</v>
      </c>
      <c r="BQ104" s="314">
        <f>IF(AND('[1]BLOC PM'!$J175&gt;[1]synthèse!BI$14,'[1]BLOC PM'!$J175&lt;[1]synthèse!BI$14+0.1),1,0)</f>
        <v>0</v>
      </c>
      <c r="BR104" s="314">
        <f>IF(AND('[1]BLOC PM'!$J175&gt;[1]synthèse!BJ$14,'[1]BLOC PM'!$J175&lt;[1]synthèse!BJ$14+0.1),1,0)</f>
        <v>0</v>
      </c>
      <c r="BS104" s="314">
        <f>IF(AND('[1]BLOC PM'!$J175&gt;[1]synthèse!BK$14,'[1]BLOC PM'!$J175&lt;[1]synthèse!BK$14+0.1),1,0)</f>
        <v>0</v>
      </c>
      <c r="BT104" s="314">
        <f>IF(AND('[1]BLOC PM'!$J175&gt;[1]synthèse!BL$14,'[1]BLOC PM'!$J175&lt;[1]synthèse!BL$14+0.1),1,0)</f>
        <v>0</v>
      </c>
      <c r="BU104" s="314">
        <f>IF(AND('[1]BLOC PM'!$J175&gt;[1]synthèse!BM$14,'[1]BLOC PM'!$J175&lt;[1]synthèse!BM$14+0.1),1,0)</f>
        <v>0</v>
      </c>
      <c r="BV104" s="314">
        <f>IF(AND('[1]BLOC PM'!$J175&gt;[1]synthèse!BN$14,'[1]BLOC PM'!$J175&lt;[1]synthèse!BN$14+0.1),1,0)</f>
        <v>0</v>
      </c>
      <c r="BW104" s="314">
        <f>IF(AND('[1]BLOC PM'!$J175&gt;[1]synthèse!BO$14,'[1]BLOC PM'!$J175&lt;[1]synthèse!BO$14+0.1),1,0)</f>
        <v>0</v>
      </c>
      <c r="BX104" s="314">
        <f>IF(AND('[1]BLOC PM'!$J175&gt;[1]synthèse!BP$14,'[1]BLOC PM'!$J175&lt;[1]synthèse!BP$14+0.1),1,0)</f>
        <v>0</v>
      </c>
      <c r="BY104" s="314">
        <f>IF(AND('[1]BLOC PM'!$J175&gt;[1]synthèse!BQ$14,'[1]BLOC PM'!$J175&lt;[1]synthèse!BQ$14+0.1),1,0)</f>
        <v>0</v>
      </c>
      <c r="BZ104" s="314">
        <f>IF(AND('[1]BLOC PM'!$J175&gt;[1]synthèse!BR$14,'[1]BLOC PM'!$J175&lt;[1]synthèse!BR$14+0.1),1,0)</f>
        <v>0</v>
      </c>
      <c r="CA104" s="314">
        <f>IF(AND('[1]BLOC PM'!$J175&gt;[1]synthèse!BS$14,'[1]BLOC PM'!$J175&lt;[1]synthèse!BS$14+0.1),1,0)</f>
        <v>0</v>
      </c>
      <c r="CB104" s="314">
        <f>IF(AND('[1]BLOC PM'!$J175&gt;[1]synthèse!BT$14,'[1]BLOC PM'!$J175&lt;[1]synthèse!BT$14+0.1),1,0)</f>
        <v>0</v>
      </c>
      <c r="CC104" s="314">
        <f>IF(AND('[1]BLOC PM'!$J175&gt;[1]synthèse!BU$14,'[1]BLOC PM'!$J175&lt;[1]synthèse!BU$14+0.1),1,0)</f>
        <v>0</v>
      </c>
      <c r="CD104" s="314">
        <f>IF(AND('[1]BLOC PM'!$J175&gt;[1]synthèse!BV$14,'[1]BLOC PM'!$J175&lt;[1]synthèse!BV$14+0.1),1,0)</f>
        <v>0</v>
      </c>
      <c r="CE104" s="314">
        <f>IF(AND('[1]BLOC PM'!$J175&gt;[1]synthèse!BW$14,'[1]BLOC PM'!$J175&lt;[1]synthèse!BW$14+0.1),1,0)</f>
        <v>0</v>
      </c>
      <c r="CF104" s="314">
        <f>IF(AND('[1]BLOC PM'!$J175&gt;[1]synthèse!BX$14,'[1]BLOC PM'!$J175&lt;[1]synthèse!BX$14+0.1),1,0)</f>
        <v>0</v>
      </c>
      <c r="CG104" s="314">
        <f>IF(AND('[1]BLOC PM'!$J175&gt;[1]synthèse!BY$14,'[1]BLOC PM'!$J175&lt;[1]synthèse!BY$14+0.1),1,0)</f>
        <v>0</v>
      </c>
      <c r="CH104" s="314">
        <f>IF(AND('[1]BLOC PM'!$J175&gt;[1]synthèse!BZ$14,'[1]BLOC PM'!$J175&lt;[1]synthèse!BZ$14+0.1),1,0)</f>
        <v>0</v>
      </c>
      <c r="CI104" s="314">
        <f>IF(AND('[1]BLOC PM'!$J175&gt;[1]synthèse!CA$14,'[1]BLOC PM'!$J175&lt;[1]synthèse!CA$14+0.1),1,0)</f>
        <v>0</v>
      </c>
      <c r="CJ104" s="314">
        <f>IF(AND('[1]BLOC PM'!$J175&gt;[1]synthèse!CB$14,'[1]BLOC PM'!$J175&lt;[1]synthèse!CB$14+0.1),1,0)</f>
        <v>0</v>
      </c>
      <c r="CK104" s="314">
        <f>IF(AND('[1]BLOC PM'!$J175&gt;[1]synthèse!CC$14,'[1]BLOC PM'!$J175&lt;[1]synthèse!CC$14+0.1),1,0)</f>
        <v>0</v>
      </c>
      <c r="CL104" s="314">
        <f>IF(AND('[1]BLOC PM'!$J175&gt;[1]synthèse!CD$14,'[1]BLOC PM'!$J175&lt;[1]synthèse!CD$14+0.1),1,0)</f>
        <v>0</v>
      </c>
      <c r="CM104" s="314">
        <f>IF(AND('[1]BLOC PM'!$J175&gt;[1]synthèse!CE$14,'[1]BLOC PM'!$J175&lt;[1]synthèse!CE$14+0.1),1,0)</f>
        <v>0</v>
      </c>
      <c r="CN104" s="314">
        <f>IF(AND('[1]BLOC PM'!$J175&gt;[1]synthèse!CF$14,'[1]BLOC PM'!$J175&lt;[1]synthèse!CF$14+0.1),1,0)</f>
        <v>0</v>
      </c>
      <c r="CO104" s="314">
        <f>IF(AND('[1]BLOC PM'!$J175&gt;[1]synthèse!CG$14,'[1]BLOC PM'!$J175&lt;[1]synthèse!CG$14+0.1),1,0)</f>
        <v>0</v>
      </c>
      <c r="CP104" s="314">
        <f>IF(AND('[1]BLOC PM'!$J175&gt;[1]synthèse!CH$14,'[1]BLOC PM'!$J175&lt;[1]synthèse!CH$14+0.1),1,0)</f>
        <v>0</v>
      </c>
      <c r="CQ104" s="314">
        <f>IF(AND('[1]BLOC PM'!$J175&gt;[1]synthèse!CI$14,'[1]BLOC PM'!$J175&lt;[1]synthèse!CI$14+0.1),1,0)</f>
        <v>0</v>
      </c>
      <c r="CR104" s="314">
        <f>IF(AND('[1]BLOC PM'!$J175&gt;[1]synthèse!CJ$14,'[1]BLOC PM'!$J175&lt;[1]synthèse!CJ$14+0.1),1,0)</f>
        <v>0</v>
      </c>
      <c r="CS104" s="314">
        <f>IF(AND('[1]BLOC PM'!$J175&gt;[1]synthèse!CK$14,'[1]BLOC PM'!$J175&lt;[1]synthèse!CK$14+0.1),1,0)</f>
        <v>0</v>
      </c>
    </row>
    <row r="105" spans="1:102" ht="12.6" customHeight="1" x14ac:dyDescent="0.2">
      <c r="A105" s="168"/>
      <c r="B105" s="146"/>
      <c r="C105" s="168"/>
      <c r="D105" s="146"/>
      <c r="E105" s="146"/>
      <c r="F105" s="168"/>
      <c r="G105" s="168"/>
      <c r="H105" s="168"/>
      <c r="I105" s="168"/>
      <c r="J105" s="168"/>
      <c r="K105" s="181"/>
      <c r="L105" s="181"/>
      <c r="M105" s="181"/>
      <c r="N105" s="181"/>
      <c r="O105" s="181"/>
      <c r="P105" s="181"/>
      <c r="Q105" s="181"/>
      <c r="R105" s="181"/>
      <c r="S105" s="181"/>
      <c r="T105" s="315"/>
      <c r="U105" s="315"/>
      <c r="V105" s="310"/>
      <c r="X105" s="310"/>
      <c r="Y105" s="310"/>
      <c r="Z105" s="310"/>
      <c r="AA105" s="310"/>
      <c r="AB105" s="310"/>
      <c r="AO105" s="314" t="e">
        <f>IF(#REF!&lt;&gt;"",#REF!,"")</f>
        <v>#REF!</v>
      </c>
      <c r="AP105" s="314">
        <f>IF(AND('[1]BLOC PM'!$J176&gt;[1]synthèse!AH$14,'[1]BLOC PM'!$J176&lt;[1]synthèse!AH$14+0.1),1,0)</f>
        <v>0</v>
      </c>
      <c r="AQ105" s="314">
        <f>IF(AND('[1]BLOC PM'!$J176&gt;[1]synthèse!AI$14,'[1]BLOC PM'!$J176&lt;[1]synthèse!AI$14+0.1),1,0)</f>
        <v>0</v>
      </c>
      <c r="AR105" s="314">
        <f>IF(AND('[1]BLOC PM'!$J176&gt;[1]synthèse!AJ$14,'[1]BLOC PM'!$J176&lt;[1]synthèse!AJ$14+0.1),1,0)</f>
        <v>0</v>
      </c>
      <c r="AS105" s="314">
        <f>IF(AND('[1]BLOC PM'!$J176&gt;[1]synthèse!AK$14,'[1]BLOC PM'!$J176&lt;[1]synthèse!AK$14+0.1),1,0)</f>
        <v>0</v>
      </c>
      <c r="AT105" s="314">
        <f>IF(AND('[1]BLOC PM'!$J176&gt;[1]synthèse!AL$14,'[1]BLOC PM'!$J176&lt;[1]synthèse!AL$14+0.1),1,0)</f>
        <v>0</v>
      </c>
      <c r="AU105" s="314">
        <f>IF(AND('[1]BLOC PM'!$J176&gt;[1]synthèse!AM$14,'[1]BLOC PM'!$J176&lt;[1]synthèse!AM$14+0.1),1,0)</f>
        <v>0</v>
      </c>
      <c r="AV105" s="314">
        <f>IF(AND('[1]BLOC PM'!$J176&gt;[1]synthèse!AN$14,'[1]BLOC PM'!$J176&lt;[1]synthèse!AN$14+0.1),1,0)</f>
        <v>0</v>
      </c>
      <c r="AW105" s="314">
        <f>IF(AND('[1]BLOC PM'!$J176&gt;[1]synthèse!AO$14,'[1]BLOC PM'!$J176&lt;[1]synthèse!AO$14+0.1),1,0)</f>
        <v>0</v>
      </c>
      <c r="AX105" s="314">
        <f>IF(AND('[1]BLOC PM'!$J176&gt;[1]synthèse!AP$14,'[1]BLOC PM'!$J176&lt;[1]synthèse!AP$14+0.1),1,0)</f>
        <v>0</v>
      </c>
      <c r="AY105" s="314">
        <f>IF(AND('[1]BLOC PM'!$J176&gt;[1]synthèse!AQ$14,'[1]BLOC PM'!$J176&lt;[1]synthèse!AQ$14+0.1),1,0)</f>
        <v>0</v>
      </c>
      <c r="AZ105" s="314">
        <f>IF(AND('[1]BLOC PM'!$J176&gt;[1]synthèse!AR$14,'[1]BLOC PM'!$J176&lt;[1]synthèse!AR$14+0.1),1,0)</f>
        <v>0</v>
      </c>
      <c r="BA105" s="314">
        <f>IF(AND('[1]BLOC PM'!$J176&gt;[1]synthèse!AS$14,'[1]BLOC PM'!$J176&lt;[1]synthèse!AS$14+0.1),1,0)</f>
        <v>0</v>
      </c>
      <c r="BB105" s="314">
        <f>IF(AND('[1]BLOC PM'!$J176&gt;[1]synthèse!AT$14,'[1]BLOC PM'!$J176&lt;[1]synthèse!AT$14+0.1),1,0)</f>
        <v>0</v>
      </c>
      <c r="BC105" s="314">
        <f>IF(AND('[1]BLOC PM'!$J176&gt;[1]synthèse!AU$14,'[1]BLOC PM'!$J176&lt;[1]synthèse!AU$14+0.1),1,0)</f>
        <v>0</v>
      </c>
      <c r="BD105" s="314">
        <f>IF(AND('[1]BLOC PM'!$J176&gt;[1]synthèse!AV$14,'[1]BLOC PM'!$J176&lt;[1]synthèse!AV$14+0.1),1,0)</f>
        <v>0</v>
      </c>
      <c r="BE105" s="314">
        <f>IF(AND('[1]BLOC PM'!$J176&gt;[1]synthèse!AW$14,'[1]BLOC PM'!$J176&lt;[1]synthèse!AW$14+0.1),1,0)</f>
        <v>0</v>
      </c>
      <c r="BF105" s="314">
        <f>IF(AND('[1]BLOC PM'!$J176&gt;[1]synthèse!AX$14,'[1]BLOC PM'!$J176&lt;[1]synthèse!AX$14+0.1),1,0)</f>
        <v>0</v>
      </c>
      <c r="BG105" s="314">
        <f>IF(AND('[1]BLOC PM'!$J176&gt;[1]synthèse!AY$14,'[1]BLOC PM'!$J176&lt;[1]synthèse!AY$14+0.1),1,0)</f>
        <v>0</v>
      </c>
      <c r="BH105" s="314">
        <f>IF(AND('[1]BLOC PM'!$J176&gt;[1]synthèse!AZ$14,'[1]BLOC PM'!$J176&lt;[1]synthèse!AZ$14+0.1),1,0)</f>
        <v>0</v>
      </c>
      <c r="BI105" s="314">
        <f>IF(AND('[1]BLOC PM'!$J176&gt;[1]synthèse!BA$14,'[1]BLOC PM'!$J176&lt;[1]synthèse!BA$14+0.1),1,0)</f>
        <v>0</v>
      </c>
      <c r="BJ105" s="314">
        <f>IF(AND('[1]BLOC PM'!$J176&gt;[1]synthèse!BB$14,'[1]BLOC PM'!$J176&lt;[1]synthèse!BB$14+0.1),1,0)</f>
        <v>0</v>
      </c>
      <c r="BK105" s="314">
        <f>IF(AND('[1]BLOC PM'!$J176&gt;[1]synthèse!BC$14,'[1]BLOC PM'!$J176&lt;[1]synthèse!BC$14+0.1),1,0)</f>
        <v>0</v>
      </c>
      <c r="BL105" s="314">
        <f>IF(AND('[1]BLOC PM'!$J176&gt;[1]synthèse!BD$14,'[1]BLOC PM'!$J176&lt;[1]synthèse!BD$14+0.1),1,0)</f>
        <v>0</v>
      </c>
      <c r="BM105" s="314">
        <f>IF(AND('[1]BLOC PM'!$J176&gt;[1]synthèse!BE$14,'[1]BLOC PM'!$J176&lt;[1]synthèse!BE$14+0.1),1,0)</f>
        <v>0</v>
      </c>
      <c r="BN105" s="314">
        <f>IF(AND('[1]BLOC PM'!$J176&gt;[1]synthèse!BF$14,'[1]BLOC PM'!$J176&lt;[1]synthèse!BF$14+0.1),1,0)</f>
        <v>0</v>
      </c>
      <c r="BO105" s="314">
        <f>IF(AND('[1]BLOC PM'!$J176&gt;[1]synthèse!BG$14,'[1]BLOC PM'!$J176&lt;[1]synthèse!BG$14+0.1),1,0)</f>
        <v>0</v>
      </c>
      <c r="BP105" s="314">
        <f>IF(AND('[1]BLOC PM'!$J176&gt;[1]synthèse!BH$14,'[1]BLOC PM'!$J176&lt;[1]synthèse!BH$14+0.1),1,0)</f>
        <v>0</v>
      </c>
      <c r="BQ105" s="314">
        <f>IF(AND('[1]BLOC PM'!$J176&gt;[1]synthèse!BI$14,'[1]BLOC PM'!$J176&lt;[1]synthèse!BI$14+0.1),1,0)</f>
        <v>0</v>
      </c>
      <c r="BR105" s="314">
        <f>IF(AND('[1]BLOC PM'!$J176&gt;[1]synthèse!BJ$14,'[1]BLOC PM'!$J176&lt;[1]synthèse!BJ$14+0.1),1,0)</f>
        <v>0</v>
      </c>
      <c r="BS105" s="314">
        <f>IF(AND('[1]BLOC PM'!$J176&gt;[1]synthèse!BK$14,'[1]BLOC PM'!$J176&lt;[1]synthèse!BK$14+0.1),1,0)</f>
        <v>0</v>
      </c>
      <c r="BT105" s="314">
        <f>IF(AND('[1]BLOC PM'!$J176&gt;[1]synthèse!BL$14,'[1]BLOC PM'!$J176&lt;[1]synthèse!BL$14+0.1),1,0)</f>
        <v>0</v>
      </c>
      <c r="BU105" s="314">
        <f>IF(AND('[1]BLOC PM'!$J176&gt;[1]synthèse!BM$14,'[1]BLOC PM'!$J176&lt;[1]synthèse!BM$14+0.1),1,0)</f>
        <v>0</v>
      </c>
      <c r="BV105" s="314">
        <f>IF(AND('[1]BLOC PM'!$J176&gt;[1]synthèse!BN$14,'[1]BLOC PM'!$J176&lt;[1]synthèse!BN$14+0.1),1,0)</f>
        <v>0</v>
      </c>
      <c r="BW105" s="314">
        <f>IF(AND('[1]BLOC PM'!$J176&gt;[1]synthèse!BO$14,'[1]BLOC PM'!$J176&lt;[1]synthèse!BO$14+0.1),1,0)</f>
        <v>0</v>
      </c>
      <c r="BX105" s="314">
        <f>IF(AND('[1]BLOC PM'!$J176&gt;[1]synthèse!BP$14,'[1]BLOC PM'!$J176&lt;[1]synthèse!BP$14+0.1),1,0)</f>
        <v>0</v>
      </c>
      <c r="BY105" s="314">
        <f>IF(AND('[1]BLOC PM'!$J176&gt;[1]synthèse!BQ$14,'[1]BLOC PM'!$J176&lt;[1]synthèse!BQ$14+0.1),1,0)</f>
        <v>0</v>
      </c>
      <c r="BZ105" s="314">
        <f>IF(AND('[1]BLOC PM'!$J176&gt;[1]synthèse!BR$14,'[1]BLOC PM'!$J176&lt;[1]synthèse!BR$14+0.1),1,0)</f>
        <v>0</v>
      </c>
      <c r="CA105" s="314">
        <f>IF(AND('[1]BLOC PM'!$J176&gt;[1]synthèse!BS$14,'[1]BLOC PM'!$J176&lt;[1]synthèse!BS$14+0.1),1,0)</f>
        <v>0</v>
      </c>
      <c r="CB105" s="314">
        <f>IF(AND('[1]BLOC PM'!$J176&gt;[1]synthèse!BT$14,'[1]BLOC PM'!$J176&lt;[1]synthèse!BT$14+0.1),1,0)</f>
        <v>0</v>
      </c>
      <c r="CC105" s="314">
        <f>IF(AND('[1]BLOC PM'!$J176&gt;[1]synthèse!BU$14,'[1]BLOC PM'!$J176&lt;[1]synthèse!BU$14+0.1),1,0)</f>
        <v>0</v>
      </c>
      <c r="CD105" s="314">
        <f>IF(AND('[1]BLOC PM'!$J176&gt;[1]synthèse!BV$14,'[1]BLOC PM'!$J176&lt;[1]synthèse!BV$14+0.1),1,0)</f>
        <v>0</v>
      </c>
      <c r="CE105" s="314">
        <f>IF(AND('[1]BLOC PM'!$J176&gt;[1]synthèse!BW$14,'[1]BLOC PM'!$J176&lt;[1]synthèse!BW$14+0.1),1,0)</f>
        <v>0</v>
      </c>
      <c r="CF105" s="314">
        <f>IF(AND('[1]BLOC PM'!$J176&gt;[1]synthèse!BX$14,'[1]BLOC PM'!$J176&lt;[1]synthèse!BX$14+0.1),1,0)</f>
        <v>0</v>
      </c>
      <c r="CG105" s="314">
        <f>IF(AND('[1]BLOC PM'!$J176&gt;[1]synthèse!BY$14,'[1]BLOC PM'!$J176&lt;[1]synthèse!BY$14+0.1),1,0)</f>
        <v>0</v>
      </c>
      <c r="CH105" s="314">
        <f>IF(AND('[1]BLOC PM'!$J176&gt;[1]synthèse!BZ$14,'[1]BLOC PM'!$J176&lt;[1]synthèse!BZ$14+0.1),1,0)</f>
        <v>0</v>
      </c>
      <c r="CI105" s="314">
        <f>IF(AND('[1]BLOC PM'!$J176&gt;[1]synthèse!CA$14,'[1]BLOC PM'!$J176&lt;[1]synthèse!CA$14+0.1),1,0)</f>
        <v>0</v>
      </c>
      <c r="CJ105" s="314">
        <f>IF(AND('[1]BLOC PM'!$J176&gt;[1]synthèse!CB$14,'[1]BLOC PM'!$J176&lt;[1]synthèse!CB$14+0.1),1,0)</f>
        <v>0</v>
      </c>
      <c r="CK105" s="314">
        <f>IF(AND('[1]BLOC PM'!$J176&gt;[1]synthèse!CC$14,'[1]BLOC PM'!$J176&lt;[1]synthèse!CC$14+0.1),1,0)</f>
        <v>0</v>
      </c>
      <c r="CL105" s="314">
        <f>IF(AND('[1]BLOC PM'!$J176&gt;[1]synthèse!CD$14,'[1]BLOC PM'!$J176&lt;[1]synthèse!CD$14+0.1),1,0)</f>
        <v>0</v>
      </c>
      <c r="CM105" s="314">
        <f>IF(AND('[1]BLOC PM'!$J176&gt;[1]synthèse!CE$14,'[1]BLOC PM'!$J176&lt;[1]synthèse!CE$14+0.1),1,0)</f>
        <v>0</v>
      </c>
      <c r="CN105" s="314">
        <f>IF(AND('[1]BLOC PM'!$J176&gt;[1]synthèse!CF$14,'[1]BLOC PM'!$J176&lt;[1]synthèse!CF$14+0.1),1,0)</f>
        <v>0</v>
      </c>
      <c r="CO105" s="314">
        <f>IF(AND('[1]BLOC PM'!$J176&gt;[1]synthèse!CG$14,'[1]BLOC PM'!$J176&lt;[1]synthèse!CG$14+0.1),1,0)</f>
        <v>0</v>
      </c>
      <c r="CP105" s="314">
        <f>IF(AND('[1]BLOC PM'!$J176&gt;[1]synthèse!CH$14,'[1]BLOC PM'!$J176&lt;[1]synthèse!CH$14+0.1),1,0)</f>
        <v>0</v>
      </c>
      <c r="CQ105" s="314">
        <f>IF(AND('[1]BLOC PM'!$J176&gt;[1]synthèse!CI$14,'[1]BLOC PM'!$J176&lt;[1]synthèse!CI$14+0.1),1,0)</f>
        <v>0</v>
      </c>
      <c r="CR105" s="314">
        <f>IF(AND('[1]BLOC PM'!$J176&gt;[1]synthèse!CJ$14,'[1]BLOC PM'!$J176&lt;[1]synthèse!CJ$14+0.1),1,0)</f>
        <v>0</v>
      </c>
      <c r="CS105" s="314">
        <f>IF(AND('[1]BLOC PM'!$J176&gt;[1]synthèse!CK$14,'[1]BLOC PM'!$J176&lt;[1]synthèse!CK$14+0.1),1,0)</f>
        <v>0</v>
      </c>
    </row>
    <row r="106" spans="1:102" ht="12.6" customHeight="1" x14ac:dyDescent="0.2">
      <c r="A106" s="168"/>
      <c r="B106" s="146"/>
      <c r="C106" s="168"/>
      <c r="D106" s="146"/>
      <c r="E106" s="146"/>
      <c r="F106" s="168"/>
      <c r="G106" s="168"/>
      <c r="H106" s="168"/>
      <c r="I106" s="168"/>
      <c r="J106" s="168"/>
      <c r="K106" s="181"/>
      <c r="L106" s="181"/>
      <c r="M106" s="181"/>
      <c r="N106" s="181"/>
      <c r="O106" s="181"/>
      <c r="P106" s="181"/>
      <c r="Q106" s="181"/>
      <c r="R106" s="181"/>
      <c r="S106" s="181"/>
      <c r="T106" s="315"/>
      <c r="U106" s="315"/>
      <c r="V106" s="310"/>
      <c r="X106" s="310"/>
      <c r="Y106" s="310"/>
      <c r="Z106" s="310"/>
      <c r="AA106" s="310"/>
      <c r="AB106" s="310"/>
      <c r="AO106" s="314" t="e">
        <f>IF(#REF!&lt;&gt;"",#REF!,"")</f>
        <v>#REF!</v>
      </c>
      <c r="AP106" s="314">
        <f>IF(AND('[1]BLOC PM'!$J177&gt;[1]synthèse!AH$14,'[1]BLOC PM'!$J177&lt;[1]synthèse!AH$14+0.1),1,0)</f>
        <v>0</v>
      </c>
      <c r="AQ106" s="314">
        <f>IF(AND('[1]BLOC PM'!$J177&gt;[1]synthèse!AI$14,'[1]BLOC PM'!$J177&lt;[1]synthèse!AI$14+0.1),1,0)</f>
        <v>0</v>
      </c>
      <c r="AR106" s="314">
        <f>IF(AND('[1]BLOC PM'!$J177&gt;[1]synthèse!AJ$14,'[1]BLOC PM'!$J177&lt;[1]synthèse!AJ$14+0.1),1,0)</f>
        <v>0</v>
      </c>
      <c r="AS106" s="314">
        <f>IF(AND('[1]BLOC PM'!$J177&gt;[1]synthèse!AK$14,'[1]BLOC PM'!$J177&lt;[1]synthèse!AK$14+0.1),1,0)</f>
        <v>0</v>
      </c>
      <c r="AT106" s="314">
        <f>IF(AND('[1]BLOC PM'!$J177&gt;[1]synthèse!AL$14,'[1]BLOC PM'!$J177&lt;[1]synthèse!AL$14+0.1),1,0)</f>
        <v>0</v>
      </c>
      <c r="AU106" s="314">
        <f>IF(AND('[1]BLOC PM'!$J177&gt;[1]synthèse!AM$14,'[1]BLOC PM'!$J177&lt;[1]synthèse!AM$14+0.1),1,0)</f>
        <v>0</v>
      </c>
      <c r="AV106" s="314">
        <f>IF(AND('[1]BLOC PM'!$J177&gt;[1]synthèse!AN$14,'[1]BLOC PM'!$J177&lt;[1]synthèse!AN$14+0.1),1,0)</f>
        <v>0</v>
      </c>
      <c r="AW106" s="314">
        <f>IF(AND('[1]BLOC PM'!$J177&gt;[1]synthèse!AO$14,'[1]BLOC PM'!$J177&lt;[1]synthèse!AO$14+0.1),1,0)</f>
        <v>0</v>
      </c>
      <c r="AX106" s="314">
        <f>IF(AND('[1]BLOC PM'!$J177&gt;[1]synthèse!AP$14,'[1]BLOC PM'!$J177&lt;[1]synthèse!AP$14+0.1),1,0)</f>
        <v>0</v>
      </c>
      <c r="AY106" s="314">
        <f>IF(AND('[1]BLOC PM'!$J177&gt;[1]synthèse!AQ$14,'[1]BLOC PM'!$J177&lt;[1]synthèse!AQ$14+0.1),1,0)</f>
        <v>0</v>
      </c>
      <c r="AZ106" s="314">
        <f>IF(AND('[1]BLOC PM'!$J177&gt;[1]synthèse!AR$14,'[1]BLOC PM'!$J177&lt;[1]synthèse!AR$14+0.1),1,0)</f>
        <v>0</v>
      </c>
      <c r="BA106" s="314">
        <f>IF(AND('[1]BLOC PM'!$J177&gt;[1]synthèse!AS$14,'[1]BLOC PM'!$J177&lt;[1]synthèse!AS$14+0.1),1,0)</f>
        <v>0</v>
      </c>
      <c r="BB106" s="314">
        <f>IF(AND('[1]BLOC PM'!$J177&gt;[1]synthèse!AT$14,'[1]BLOC PM'!$J177&lt;[1]synthèse!AT$14+0.1),1,0)</f>
        <v>0</v>
      </c>
      <c r="BC106" s="314">
        <f>IF(AND('[1]BLOC PM'!$J177&gt;[1]synthèse!AU$14,'[1]BLOC PM'!$J177&lt;[1]synthèse!AU$14+0.1),1,0)</f>
        <v>0</v>
      </c>
      <c r="BD106" s="314">
        <f>IF(AND('[1]BLOC PM'!$J177&gt;[1]synthèse!AV$14,'[1]BLOC PM'!$J177&lt;[1]synthèse!AV$14+0.1),1,0)</f>
        <v>0</v>
      </c>
      <c r="BE106" s="314">
        <f>IF(AND('[1]BLOC PM'!$J177&gt;[1]synthèse!AW$14,'[1]BLOC PM'!$J177&lt;[1]synthèse!AW$14+0.1),1,0)</f>
        <v>0</v>
      </c>
      <c r="BF106" s="314">
        <f>IF(AND('[1]BLOC PM'!$J177&gt;[1]synthèse!AX$14,'[1]BLOC PM'!$J177&lt;[1]synthèse!AX$14+0.1),1,0)</f>
        <v>0</v>
      </c>
      <c r="BG106" s="314">
        <f>IF(AND('[1]BLOC PM'!$J177&gt;[1]synthèse!AY$14,'[1]BLOC PM'!$J177&lt;[1]synthèse!AY$14+0.1),1,0)</f>
        <v>0</v>
      </c>
      <c r="BH106" s="314">
        <f>IF(AND('[1]BLOC PM'!$J177&gt;[1]synthèse!AZ$14,'[1]BLOC PM'!$J177&lt;[1]synthèse!AZ$14+0.1),1,0)</f>
        <v>0</v>
      </c>
      <c r="BI106" s="314">
        <f>IF(AND('[1]BLOC PM'!$J177&gt;[1]synthèse!BA$14,'[1]BLOC PM'!$J177&lt;[1]synthèse!BA$14+0.1),1,0)</f>
        <v>0</v>
      </c>
      <c r="BJ106" s="314">
        <f>IF(AND('[1]BLOC PM'!$J177&gt;[1]synthèse!BB$14,'[1]BLOC PM'!$J177&lt;[1]synthèse!BB$14+0.1),1,0)</f>
        <v>0</v>
      </c>
      <c r="BK106" s="314">
        <f>IF(AND('[1]BLOC PM'!$J177&gt;[1]synthèse!BC$14,'[1]BLOC PM'!$J177&lt;[1]synthèse!BC$14+0.1),1,0)</f>
        <v>0</v>
      </c>
      <c r="BL106" s="314">
        <f>IF(AND('[1]BLOC PM'!$J177&gt;[1]synthèse!BD$14,'[1]BLOC PM'!$J177&lt;[1]synthèse!BD$14+0.1),1,0)</f>
        <v>0</v>
      </c>
      <c r="BM106" s="314">
        <f>IF(AND('[1]BLOC PM'!$J177&gt;[1]synthèse!BE$14,'[1]BLOC PM'!$J177&lt;[1]synthèse!BE$14+0.1),1,0)</f>
        <v>0</v>
      </c>
      <c r="BN106" s="314">
        <f>IF(AND('[1]BLOC PM'!$J177&gt;[1]synthèse!BF$14,'[1]BLOC PM'!$J177&lt;[1]synthèse!BF$14+0.1),1,0)</f>
        <v>0</v>
      </c>
      <c r="BO106" s="314">
        <f>IF(AND('[1]BLOC PM'!$J177&gt;[1]synthèse!BG$14,'[1]BLOC PM'!$J177&lt;[1]synthèse!BG$14+0.1),1,0)</f>
        <v>0</v>
      </c>
      <c r="BP106" s="314">
        <f>IF(AND('[1]BLOC PM'!$J177&gt;[1]synthèse!BH$14,'[1]BLOC PM'!$J177&lt;[1]synthèse!BH$14+0.1),1,0)</f>
        <v>0</v>
      </c>
      <c r="BQ106" s="314">
        <f>IF(AND('[1]BLOC PM'!$J177&gt;[1]synthèse!BI$14,'[1]BLOC PM'!$J177&lt;[1]synthèse!BI$14+0.1),1,0)</f>
        <v>0</v>
      </c>
      <c r="BR106" s="314">
        <f>IF(AND('[1]BLOC PM'!$J177&gt;[1]synthèse!BJ$14,'[1]BLOC PM'!$J177&lt;[1]synthèse!BJ$14+0.1),1,0)</f>
        <v>0</v>
      </c>
      <c r="BS106" s="314">
        <f>IF(AND('[1]BLOC PM'!$J177&gt;[1]synthèse!BK$14,'[1]BLOC PM'!$J177&lt;[1]synthèse!BK$14+0.1),1,0)</f>
        <v>0</v>
      </c>
      <c r="BT106" s="314">
        <f>IF(AND('[1]BLOC PM'!$J177&gt;[1]synthèse!BL$14,'[1]BLOC PM'!$J177&lt;[1]synthèse!BL$14+0.1),1,0)</f>
        <v>0</v>
      </c>
      <c r="BU106" s="314">
        <f>IF(AND('[1]BLOC PM'!$J177&gt;[1]synthèse!BM$14,'[1]BLOC PM'!$J177&lt;[1]synthèse!BM$14+0.1),1,0)</f>
        <v>0</v>
      </c>
      <c r="BV106" s="314">
        <f>IF(AND('[1]BLOC PM'!$J177&gt;[1]synthèse!BN$14,'[1]BLOC PM'!$J177&lt;[1]synthèse!BN$14+0.1),1,0)</f>
        <v>0</v>
      </c>
      <c r="BW106" s="314">
        <f>IF(AND('[1]BLOC PM'!$J177&gt;[1]synthèse!BO$14,'[1]BLOC PM'!$J177&lt;[1]synthèse!BO$14+0.1),1,0)</f>
        <v>0</v>
      </c>
      <c r="BX106" s="314">
        <f>IF(AND('[1]BLOC PM'!$J177&gt;[1]synthèse!BP$14,'[1]BLOC PM'!$J177&lt;[1]synthèse!BP$14+0.1),1,0)</f>
        <v>0</v>
      </c>
      <c r="BY106" s="314">
        <f>IF(AND('[1]BLOC PM'!$J177&gt;[1]synthèse!BQ$14,'[1]BLOC PM'!$J177&lt;[1]synthèse!BQ$14+0.1),1,0)</f>
        <v>0</v>
      </c>
      <c r="BZ106" s="314">
        <f>IF(AND('[1]BLOC PM'!$J177&gt;[1]synthèse!BR$14,'[1]BLOC PM'!$J177&lt;[1]synthèse!BR$14+0.1),1,0)</f>
        <v>0</v>
      </c>
      <c r="CA106" s="314">
        <f>IF(AND('[1]BLOC PM'!$J177&gt;[1]synthèse!BS$14,'[1]BLOC PM'!$J177&lt;[1]synthèse!BS$14+0.1),1,0)</f>
        <v>0</v>
      </c>
      <c r="CB106" s="314">
        <f>IF(AND('[1]BLOC PM'!$J177&gt;[1]synthèse!BT$14,'[1]BLOC PM'!$J177&lt;[1]synthèse!BT$14+0.1),1,0)</f>
        <v>0</v>
      </c>
      <c r="CC106" s="314">
        <f>IF(AND('[1]BLOC PM'!$J177&gt;[1]synthèse!BU$14,'[1]BLOC PM'!$J177&lt;[1]synthèse!BU$14+0.1),1,0)</f>
        <v>0</v>
      </c>
      <c r="CD106" s="314">
        <f>IF(AND('[1]BLOC PM'!$J177&gt;[1]synthèse!BV$14,'[1]BLOC PM'!$J177&lt;[1]synthèse!BV$14+0.1),1,0)</f>
        <v>0</v>
      </c>
      <c r="CE106" s="314">
        <f>IF(AND('[1]BLOC PM'!$J177&gt;[1]synthèse!BW$14,'[1]BLOC PM'!$J177&lt;[1]synthèse!BW$14+0.1),1,0)</f>
        <v>0</v>
      </c>
      <c r="CF106" s="314">
        <f>IF(AND('[1]BLOC PM'!$J177&gt;[1]synthèse!BX$14,'[1]BLOC PM'!$J177&lt;[1]synthèse!BX$14+0.1),1,0)</f>
        <v>0</v>
      </c>
      <c r="CG106" s="314">
        <f>IF(AND('[1]BLOC PM'!$J177&gt;[1]synthèse!BY$14,'[1]BLOC PM'!$J177&lt;[1]synthèse!BY$14+0.1),1,0)</f>
        <v>0</v>
      </c>
      <c r="CH106" s="314">
        <f>IF(AND('[1]BLOC PM'!$J177&gt;[1]synthèse!BZ$14,'[1]BLOC PM'!$J177&lt;[1]synthèse!BZ$14+0.1),1,0)</f>
        <v>0</v>
      </c>
      <c r="CI106" s="314">
        <f>IF(AND('[1]BLOC PM'!$J177&gt;[1]synthèse!CA$14,'[1]BLOC PM'!$J177&lt;[1]synthèse!CA$14+0.1),1,0)</f>
        <v>0</v>
      </c>
      <c r="CJ106" s="314">
        <f>IF(AND('[1]BLOC PM'!$J177&gt;[1]synthèse!CB$14,'[1]BLOC PM'!$J177&lt;[1]synthèse!CB$14+0.1),1,0)</f>
        <v>0</v>
      </c>
      <c r="CK106" s="314">
        <f>IF(AND('[1]BLOC PM'!$J177&gt;[1]synthèse!CC$14,'[1]BLOC PM'!$J177&lt;[1]synthèse!CC$14+0.1),1,0)</f>
        <v>0</v>
      </c>
      <c r="CL106" s="314">
        <f>IF(AND('[1]BLOC PM'!$J177&gt;[1]synthèse!CD$14,'[1]BLOC PM'!$J177&lt;[1]synthèse!CD$14+0.1),1,0)</f>
        <v>0</v>
      </c>
      <c r="CM106" s="314">
        <f>IF(AND('[1]BLOC PM'!$J177&gt;[1]synthèse!CE$14,'[1]BLOC PM'!$J177&lt;[1]synthèse!CE$14+0.1),1,0)</f>
        <v>0</v>
      </c>
      <c r="CN106" s="314">
        <f>IF(AND('[1]BLOC PM'!$J177&gt;[1]synthèse!CF$14,'[1]BLOC PM'!$J177&lt;[1]synthèse!CF$14+0.1),1,0)</f>
        <v>0</v>
      </c>
      <c r="CO106" s="314">
        <f>IF(AND('[1]BLOC PM'!$J177&gt;[1]synthèse!CG$14,'[1]BLOC PM'!$J177&lt;[1]synthèse!CG$14+0.1),1,0)</f>
        <v>0</v>
      </c>
      <c r="CP106" s="314">
        <f>IF(AND('[1]BLOC PM'!$J177&gt;[1]synthèse!CH$14,'[1]BLOC PM'!$J177&lt;[1]synthèse!CH$14+0.1),1,0)</f>
        <v>0</v>
      </c>
      <c r="CQ106" s="314">
        <f>IF(AND('[1]BLOC PM'!$J177&gt;[1]synthèse!CI$14,'[1]BLOC PM'!$J177&lt;[1]synthèse!CI$14+0.1),1,0)</f>
        <v>0</v>
      </c>
      <c r="CR106" s="314">
        <f>IF(AND('[1]BLOC PM'!$J177&gt;[1]synthèse!CJ$14,'[1]BLOC PM'!$J177&lt;[1]synthèse!CJ$14+0.1),1,0)</f>
        <v>0</v>
      </c>
      <c r="CS106" s="314">
        <f>IF(AND('[1]BLOC PM'!$J177&gt;[1]synthèse!CK$14,'[1]BLOC PM'!$J177&lt;[1]synthèse!CK$14+0.1),1,0)</f>
        <v>0</v>
      </c>
    </row>
    <row r="107" spans="1:102" ht="12.6" customHeight="1" x14ac:dyDescent="0.2">
      <c r="A107" s="168"/>
      <c r="B107" s="146"/>
      <c r="C107" s="168"/>
      <c r="D107" s="146"/>
      <c r="E107" s="146"/>
      <c r="F107" s="168"/>
      <c r="G107" s="168"/>
      <c r="H107" s="168"/>
      <c r="I107" s="168"/>
      <c r="J107" s="168"/>
      <c r="K107" s="181"/>
      <c r="L107" s="181"/>
      <c r="M107" s="181"/>
      <c r="N107" s="181"/>
      <c r="O107" s="181"/>
      <c r="P107" s="181"/>
      <c r="Q107" s="181"/>
      <c r="R107" s="181"/>
      <c r="S107" s="181"/>
      <c r="T107" s="315"/>
      <c r="U107" s="315"/>
      <c r="V107" s="310"/>
      <c r="X107" s="310"/>
      <c r="Y107" s="310"/>
      <c r="Z107" s="310"/>
      <c r="AA107" s="310"/>
      <c r="AB107" s="310"/>
      <c r="AO107" s="314">
        <f>IF('[1]BLOC PM'!A178&lt;&gt;"",'[1]BLOC PM'!A178,"")</f>
        <v>0</v>
      </c>
      <c r="AP107" s="314">
        <f>IF(AND('[1]BLOC PM'!$J178&gt;[1]synthèse!AH$14,'[1]BLOC PM'!$J178&lt;[1]synthèse!AH$14+0.1),1,0)</f>
        <v>0</v>
      </c>
      <c r="AQ107" s="314">
        <f>IF(AND('[1]BLOC PM'!$J178&gt;[1]synthèse!AI$14,'[1]BLOC PM'!$J178&lt;[1]synthèse!AI$14+0.1),1,0)</f>
        <v>0</v>
      </c>
      <c r="AR107" s="314">
        <f>IF(AND('[1]BLOC PM'!$J178&gt;[1]synthèse!AJ$14,'[1]BLOC PM'!$J178&lt;[1]synthèse!AJ$14+0.1),1,0)</f>
        <v>0</v>
      </c>
      <c r="AS107" s="314">
        <f>IF(AND('[1]BLOC PM'!$J178&gt;[1]synthèse!AK$14,'[1]BLOC PM'!$J178&lt;[1]synthèse!AK$14+0.1),1,0)</f>
        <v>0</v>
      </c>
      <c r="AT107" s="314">
        <f>IF(AND('[1]BLOC PM'!$J178&gt;[1]synthèse!AL$14,'[1]BLOC PM'!$J178&lt;[1]synthèse!AL$14+0.1),1,0)</f>
        <v>0</v>
      </c>
      <c r="AU107" s="314">
        <f>IF(AND('[1]BLOC PM'!$J178&gt;[1]synthèse!AM$14,'[1]BLOC PM'!$J178&lt;[1]synthèse!AM$14+0.1),1,0)</f>
        <v>0</v>
      </c>
      <c r="AV107" s="314">
        <f>IF(AND('[1]BLOC PM'!$J178&gt;[1]synthèse!AN$14,'[1]BLOC PM'!$J178&lt;[1]synthèse!AN$14+0.1),1,0)</f>
        <v>0</v>
      </c>
      <c r="AW107" s="314">
        <f>IF(AND('[1]BLOC PM'!$J178&gt;[1]synthèse!AO$14,'[1]BLOC PM'!$J178&lt;[1]synthèse!AO$14+0.1),1,0)</f>
        <v>0</v>
      </c>
      <c r="AX107" s="314">
        <f>IF(AND('[1]BLOC PM'!$J178&gt;[1]synthèse!AP$14,'[1]BLOC PM'!$J178&lt;[1]synthèse!AP$14+0.1),1,0)</f>
        <v>0</v>
      </c>
      <c r="AY107" s="314">
        <f>IF(AND('[1]BLOC PM'!$J178&gt;[1]synthèse!AQ$14,'[1]BLOC PM'!$J178&lt;[1]synthèse!AQ$14+0.1),1,0)</f>
        <v>0</v>
      </c>
      <c r="AZ107" s="314">
        <f>IF(AND('[1]BLOC PM'!$J178&gt;[1]synthèse!AR$14,'[1]BLOC PM'!$J178&lt;[1]synthèse!AR$14+0.1),1,0)</f>
        <v>0</v>
      </c>
      <c r="BA107" s="314">
        <f>IF(AND('[1]BLOC PM'!$J178&gt;[1]synthèse!AS$14,'[1]BLOC PM'!$J178&lt;[1]synthèse!AS$14+0.1),1,0)</f>
        <v>0</v>
      </c>
      <c r="BB107" s="314">
        <f>IF(AND('[1]BLOC PM'!$J178&gt;[1]synthèse!AT$14,'[1]BLOC PM'!$J178&lt;[1]synthèse!AT$14+0.1),1,0)</f>
        <v>0</v>
      </c>
      <c r="BC107" s="314">
        <f>IF(AND('[1]BLOC PM'!$J178&gt;[1]synthèse!AU$14,'[1]BLOC PM'!$J178&lt;[1]synthèse!AU$14+0.1),1,0)</f>
        <v>0</v>
      </c>
      <c r="BD107" s="314">
        <f>IF(AND('[1]BLOC PM'!$J178&gt;[1]synthèse!AV$14,'[1]BLOC PM'!$J178&lt;[1]synthèse!AV$14+0.1),1,0)</f>
        <v>0</v>
      </c>
      <c r="BE107" s="314">
        <f>IF(AND('[1]BLOC PM'!$J178&gt;[1]synthèse!AW$14,'[1]BLOC PM'!$J178&lt;[1]synthèse!AW$14+0.1),1,0)</f>
        <v>0</v>
      </c>
      <c r="BF107" s="314">
        <f>IF(AND('[1]BLOC PM'!$J178&gt;[1]synthèse!AX$14,'[1]BLOC PM'!$J178&lt;[1]synthèse!AX$14+0.1),1,0)</f>
        <v>0</v>
      </c>
      <c r="BG107" s="314">
        <f>IF(AND('[1]BLOC PM'!$J178&gt;[1]synthèse!AY$14,'[1]BLOC PM'!$J178&lt;[1]synthèse!AY$14+0.1),1,0)</f>
        <v>0</v>
      </c>
      <c r="BH107" s="314">
        <f>IF(AND('[1]BLOC PM'!$J178&gt;[1]synthèse!AZ$14,'[1]BLOC PM'!$J178&lt;[1]synthèse!AZ$14+0.1),1,0)</f>
        <v>0</v>
      </c>
      <c r="BI107" s="314">
        <f>IF(AND('[1]BLOC PM'!$J178&gt;[1]synthèse!BA$14,'[1]BLOC PM'!$J178&lt;[1]synthèse!BA$14+0.1),1,0)</f>
        <v>0</v>
      </c>
      <c r="BJ107" s="314">
        <f>IF(AND('[1]BLOC PM'!$J178&gt;[1]synthèse!BB$14,'[1]BLOC PM'!$J178&lt;[1]synthèse!BB$14+0.1),1,0)</f>
        <v>0</v>
      </c>
      <c r="BK107" s="314">
        <f>IF(AND('[1]BLOC PM'!$J178&gt;[1]synthèse!BC$14,'[1]BLOC PM'!$J178&lt;[1]synthèse!BC$14+0.1),1,0)</f>
        <v>0</v>
      </c>
      <c r="BL107" s="314">
        <f>IF(AND('[1]BLOC PM'!$J178&gt;[1]synthèse!BD$14,'[1]BLOC PM'!$J178&lt;[1]synthèse!BD$14+0.1),1,0)</f>
        <v>0</v>
      </c>
      <c r="BM107" s="314">
        <f>IF(AND('[1]BLOC PM'!$J178&gt;[1]synthèse!BE$14,'[1]BLOC PM'!$J178&lt;[1]synthèse!BE$14+0.1),1,0)</f>
        <v>0</v>
      </c>
      <c r="BN107" s="314">
        <f>IF(AND('[1]BLOC PM'!$J178&gt;[1]synthèse!BF$14,'[1]BLOC PM'!$J178&lt;[1]synthèse!BF$14+0.1),1,0)</f>
        <v>0</v>
      </c>
      <c r="BO107" s="314">
        <f>IF(AND('[1]BLOC PM'!$J178&gt;[1]synthèse!BG$14,'[1]BLOC PM'!$J178&lt;[1]synthèse!BG$14+0.1),1,0)</f>
        <v>0</v>
      </c>
      <c r="BP107" s="314">
        <f>IF(AND('[1]BLOC PM'!$J178&gt;[1]synthèse!BH$14,'[1]BLOC PM'!$J178&lt;[1]synthèse!BH$14+0.1),1,0)</f>
        <v>0</v>
      </c>
      <c r="BQ107" s="314">
        <f>IF(AND('[1]BLOC PM'!$J178&gt;[1]synthèse!BI$14,'[1]BLOC PM'!$J178&lt;[1]synthèse!BI$14+0.1),1,0)</f>
        <v>0</v>
      </c>
      <c r="BR107" s="314">
        <f>IF(AND('[1]BLOC PM'!$J178&gt;[1]synthèse!BJ$14,'[1]BLOC PM'!$J178&lt;[1]synthèse!BJ$14+0.1),1,0)</f>
        <v>0</v>
      </c>
      <c r="BS107" s="314">
        <f>IF(AND('[1]BLOC PM'!$J178&gt;[1]synthèse!BK$14,'[1]BLOC PM'!$J178&lt;[1]synthèse!BK$14+0.1),1,0)</f>
        <v>0</v>
      </c>
      <c r="BT107" s="314">
        <f>IF(AND('[1]BLOC PM'!$J178&gt;[1]synthèse!BL$14,'[1]BLOC PM'!$J178&lt;[1]synthèse!BL$14+0.1),1,0)</f>
        <v>0</v>
      </c>
      <c r="BU107" s="314">
        <f>IF(AND('[1]BLOC PM'!$J178&gt;[1]synthèse!BM$14,'[1]BLOC PM'!$J178&lt;[1]synthèse!BM$14+0.1),1,0)</f>
        <v>0</v>
      </c>
      <c r="BV107" s="314">
        <f>IF(AND('[1]BLOC PM'!$J178&gt;[1]synthèse!BN$14,'[1]BLOC PM'!$J178&lt;[1]synthèse!BN$14+0.1),1,0)</f>
        <v>0</v>
      </c>
      <c r="BW107" s="314">
        <f>IF(AND('[1]BLOC PM'!$J178&gt;[1]synthèse!BO$14,'[1]BLOC PM'!$J178&lt;[1]synthèse!BO$14+0.1),1,0)</f>
        <v>0</v>
      </c>
      <c r="BX107" s="314">
        <f>IF(AND('[1]BLOC PM'!$J178&gt;[1]synthèse!BP$14,'[1]BLOC PM'!$J178&lt;[1]synthèse!BP$14+0.1),1,0)</f>
        <v>0</v>
      </c>
      <c r="BY107" s="314">
        <f>IF(AND('[1]BLOC PM'!$J178&gt;[1]synthèse!BQ$14,'[1]BLOC PM'!$J178&lt;[1]synthèse!BQ$14+0.1),1,0)</f>
        <v>0</v>
      </c>
      <c r="BZ107" s="314">
        <f>IF(AND('[1]BLOC PM'!$J178&gt;[1]synthèse!BR$14,'[1]BLOC PM'!$J178&lt;[1]synthèse!BR$14+0.1),1,0)</f>
        <v>0</v>
      </c>
      <c r="CA107" s="314">
        <f>IF(AND('[1]BLOC PM'!$J178&gt;[1]synthèse!BS$14,'[1]BLOC PM'!$J178&lt;[1]synthèse!BS$14+0.1),1,0)</f>
        <v>0</v>
      </c>
      <c r="CB107" s="314">
        <f>IF(AND('[1]BLOC PM'!$J178&gt;[1]synthèse!BT$14,'[1]BLOC PM'!$J178&lt;[1]synthèse!BT$14+0.1),1,0)</f>
        <v>0</v>
      </c>
      <c r="CC107" s="314">
        <f>IF(AND('[1]BLOC PM'!$J178&gt;[1]synthèse!BU$14,'[1]BLOC PM'!$J178&lt;[1]synthèse!BU$14+0.1),1,0)</f>
        <v>0</v>
      </c>
      <c r="CD107" s="314">
        <f>IF(AND('[1]BLOC PM'!$J178&gt;[1]synthèse!BV$14,'[1]BLOC PM'!$J178&lt;[1]synthèse!BV$14+0.1),1,0)</f>
        <v>0</v>
      </c>
      <c r="CE107" s="314">
        <f>IF(AND('[1]BLOC PM'!$J178&gt;[1]synthèse!BW$14,'[1]BLOC PM'!$J178&lt;[1]synthèse!BW$14+0.1),1,0)</f>
        <v>0</v>
      </c>
      <c r="CF107" s="314">
        <f>IF(AND('[1]BLOC PM'!$J178&gt;[1]synthèse!BX$14,'[1]BLOC PM'!$J178&lt;[1]synthèse!BX$14+0.1),1,0)</f>
        <v>0</v>
      </c>
      <c r="CG107" s="314">
        <f>IF(AND('[1]BLOC PM'!$J178&gt;[1]synthèse!BY$14,'[1]BLOC PM'!$J178&lt;[1]synthèse!BY$14+0.1),1,0)</f>
        <v>0</v>
      </c>
      <c r="CH107" s="314">
        <f>IF(AND('[1]BLOC PM'!$J178&gt;[1]synthèse!BZ$14,'[1]BLOC PM'!$J178&lt;[1]synthèse!BZ$14+0.1),1,0)</f>
        <v>0</v>
      </c>
      <c r="CI107" s="314">
        <f>IF(AND('[1]BLOC PM'!$J178&gt;[1]synthèse!CA$14,'[1]BLOC PM'!$J178&lt;[1]synthèse!CA$14+0.1),1,0)</f>
        <v>0</v>
      </c>
      <c r="CJ107" s="314">
        <f>IF(AND('[1]BLOC PM'!$J178&gt;[1]synthèse!CB$14,'[1]BLOC PM'!$J178&lt;[1]synthèse!CB$14+0.1),1,0)</f>
        <v>0</v>
      </c>
      <c r="CK107" s="314">
        <f>IF(AND('[1]BLOC PM'!$J178&gt;[1]synthèse!CC$14,'[1]BLOC PM'!$J178&lt;[1]synthèse!CC$14+0.1),1,0)</f>
        <v>0</v>
      </c>
      <c r="CL107" s="314">
        <f>IF(AND('[1]BLOC PM'!$J178&gt;[1]synthèse!CD$14,'[1]BLOC PM'!$J178&lt;[1]synthèse!CD$14+0.1),1,0)</f>
        <v>0</v>
      </c>
      <c r="CM107" s="314">
        <f>IF(AND('[1]BLOC PM'!$J178&gt;[1]synthèse!CE$14,'[1]BLOC PM'!$J178&lt;[1]synthèse!CE$14+0.1),1,0)</f>
        <v>0</v>
      </c>
      <c r="CN107" s="314">
        <f>IF(AND('[1]BLOC PM'!$J178&gt;[1]synthèse!CF$14,'[1]BLOC PM'!$J178&lt;[1]synthèse!CF$14+0.1),1,0)</f>
        <v>0</v>
      </c>
      <c r="CO107" s="314">
        <f>IF(AND('[1]BLOC PM'!$J178&gt;[1]synthèse!CG$14,'[1]BLOC PM'!$J178&lt;[1]synthèse!CG$14+0.1),1,0)</f>
        <v>0</v>
      </c>
      <c r="CP107" s="314">
        <f>IF(AND('[1]BLOC PM'!$J178&gt;[1]synthèse!CH$14,'[1]BLOC PM'!$J178&lt;[1]synthèse!CH$14+0.1),1,0)</f>
        <v>0</v>
      </c>
      <c r="CQ107" s="314">
        <f>IF(AND('[1]BLOC PM'!$J178&gt;[1]synthèse!CI$14,'[1]BLOC PM'!$J178&lt;[1]synthèse!CI$14+0.1),1,0)</f>
        <v>0</v>
      </c>
      <c r="CR107" s="314">
        <f>IF(AND('[1]BLOC PM'!$J178&gt;[1]synthèse!CJ$14,'[1]BLOC PM'!$J178&lt;[1]synthèse!CJ$14+0.1),1,0)</f>
        <v>0</v>
      </c>
      <c r="CS107" s="314">
        <f>IF(AND('[1]BLOC PM'!$J178&gt;[1]synthèse!CK$14,'[1]BLOC PM'!$J178&lt;[1]synthèse!CK$14+0.1),1,0)</f>
        <v>0</v>
      </c>
    </row>
    <row r="108" spans="1:102" ht="12.6" customHeight="1" x14ac:dyDescent="0.2">
      <c r="A108" s="168"/>
      <c r="B108" s="146"/>
      <c r="C108" s="168"/>
      <c r="D108" s="146"/>
      <c r="E108" s="146"/>
      <c r="F108" s="168"/>
      <c r="G108" s="168"/>
      <c r="H108" s="168"/>
      <c r="I108" s="168"/>
      <c r="J108" s="168"/>
      <c r="K108" s="181"/>
      <c r="L108" s="181"/>
      <c r="M108" s="181"/>
      <c r="N108" s="181"/>
      <c r="O108" s="181"/>
      <c r="P108" s="181"/>
      <c r="Q108" s="181"/>
      <c r="R108" s="181"/>
      <c r="S108" s="181"/>
      <c r="T108" s="315"/>
      <c r="U108" s="315"/>
      <c r="V108" s="310"/>
      <c r="X108" s="310"/>
      <c r="Y108" s="310"/>
      <c r="Z108" s="310"/>
      <c r="AA108" s="310"/>
      <c r="AB108" s="310"/>
      <c r="AO108" s="314">
        <f>IF('[1]BLOC PM'!A179&lt;&gt;"",'[1]BLOC PM'!A179,"")</f>
        <v>0</v>
      </c>
      <c r="AP108" s="314">
        <f>IF(AND('[1]BLOC PM'!$J179&gt;[1]synthèse!AH$14,'[1]BLOC PM'!$J179&lt;[1]synthèse!AH$14+0.1),1,0)</f>
        <v>0</v>
      </c>
      <c r="AQ108" s="314">
        <f>IF(AND('[1]BLOC PM'!$J179&gt;[1]synthèse!AI$14,'[1]BLOC PM'!$J179&lt;[1]synthèse!AI$14+0.1),1,0)</f>
        <v>0</v>
      </c>
      <c r="AR108" s="314">
        <f>IF(AND('[1]BLOC PM'!$J179&gt;[1]synthèse!AJ$14,'[1]BLOC PM'!$J179&lt;[1]synthèse!AJ$14+0.1),1,0)</f>
        <v>0</v>
      </c>
      <c r="AS108" s="314">
        <f>IF(AND('[1]BLOC PM'!$J179&gt;[1]synthèse!AK$14,'[1]BLOC PM'!$J179&lt;[1]synthèse!AK$14+0.1),1,0)</f>
        <v>0</v>
      </c>
      <c r="AT108" s="314">
        <f>IF(AND('[1]BLOC PM'!$J179&gt;[1]synthèse!AL$14,'[1]BLOC PM'!$J179&lt;[1]synthèse!AL$14+0.1),1,0)</f>
        <v>0</v>
      </c>
      <c r="AU108" s="314">
        <f>IF(AND('[1]BLOC PM'!$J179&gt;[1]synthèse!AM$14,'[1]BLOC PM'!$J179&lt;[1]synthèse!AM$14+0.1),1,0)</f>
        <v>0</v>
      </c>
      <c r="AV108" s="314">
        <f>IF(AND('[1]BLOC PM'!$J179&gt;[1]synthèse!AN$14,'[1]BLOC PM'!$J179&lt;[1]synthèse!AN$14+0.1),1,0)</f>
        <v>0</v>
      </c>
      <c r="AW108" s="314">
        <f>IF(AND('[1]BLOC PM'!$J179&gt;[1]synthèse!AO$14,'[1]BLOC PM'!$J179&lt;[1]synthèse!AO$14+0.1),1,0)</f>
        <v>0</v>
      </c>
      <c r="AX108" s="314">
        <f>IF(AND('[1]BLOC PM'!$J179&gt;[1]synthèse!AP$14,'[1]BLOC PM'!$J179&lt;[1]synthèse!AP$14+0.1),1,0)</f>
        <v>0</v>
      </c>
      <c r="AY108" s="314">
        <f>IF(AND('[1]BLOC PM'!$J179&gt;[1]synthèse!AQ$14,'[1]BLOC PM'!$J179&lt;[1]synthèse!AQ$14+0.1),1,0)</f>
        <v>0</v>
      </c>
      <c r="AZ108" s="314">
        <f>IF(AND('[1]BLOC PM'!$J179&gt;[1]synthèse!AR$14,'[1]BLOC PM'!$J179&lt;[1]synthèse!AR$14+0.1),1,0)</f>
        <v>0</v>
      </c>
      <c r="BA108" s="314">
        <f>IF(AND('[1]BLOC PM'!$J179&gt;[1]synthèse!AS$14,'[1]BLOC PM'!$J179&lt;[1]synthèse!AS$14+0.1),1,0)</f>
        <v>0</v>
      </c>
      <c r="BB108" s="314">
        <f>IF(AND('[1]BLOC PM'!$J179&gt;[1]synthèse!AT$14,'[1]BLOC PM'!$J179&lt;[1]synthèse!AT$14+0.1),1,0)</f>
        <v>0</v>
      </c>
      <c r="BC108" s="314">
        <f>IF(AND('[1]BLOC PM'!$J179&gt;[1]synthèse!AU$14,'[1]BLOC PM'!$J179&lt;[1]synthèse!AU$14+0.1),1,0)</f>
        <v>0</v>
      </c>
      <c r="BD108" s="314">
        <f>IF(AND('[1]BLOC PM'!$J179&gt;[1]synthèse!AV$14,'[1]BLOC PM'!$J179&lt;[1]synthèse!AV$14+0.1),1,0)</f>
        <v>0</v>
      </c>
      <c r="BE108" s="314">
        <f>IF(AND('[1]BLOC PM'!$J179&gt;[1]synthèse!AW$14,'[1]BLOC PM'!$J179&lt;[1]synthèse!AW$14+0.1),1,0)</f>
        <v>0</v>
      </c>
      <c r="BF108" s="314">
        <f>IF(AND('[1]BLOC PM'!$J179&gt;[1]synthèse!AX$14,'[1]BLOC PM'!$J179&lt;[1]synthèse!AX$14+0.1),1,0)</f>
        <v>0</v>
      </c>
      <c r="BG108" s="314">
        <f>IF(AND('[1]BLOC PM'!$J179&gt;[1]synthèse!AY$14,'[1]BLOC PM'!$J179&lt;[1]synthèse!AY$14+0.1),1,0)</f>
        <v>0</v>
      </c>
      <c r="BH108" s="314">
        <f>IF(AND('[1]BLOC PM'!$J179&gt;[1]synthèse!AZ$14,'[1]BLOC PM'!$J179&lt;[1]synthèse!AZ$14+0.1),1,0)</f>
        <v>0</v>
      </c>
      <c r="BI108" s="314">
        <f>IF(AND('[1]BLOC PM'!$J179&gt;[1]synthèse!BA$14,'[1]BLOC PM'!$J179&lt;[1]synthèse!BA$14+0.1),1,0)</f>
        <v>0</v>
      </c>
      <c r="BJ108" s="314">
        <f>IF(AND('[1]BLOC PM'!$J179&gt;[1]synthèse!BB$14,'[1]BLOC PM'!$J179&lt;[1]synthèse!BB$14+0.1),1,0)</f>
        <v>0</v>
      </c>
      <c r="BK108" s="314">
        <f>IF(AND('[1]BLOC PM'!$J179&gt;[1]synthèse!BC$14,'[1]BLOC PM'!$J179&lt;[1]synthèse!BC$14+0.1),1,0)</f>
        <v>0</v>
      </c>
      <c r="BL108" s="314">
        <f>IF(AND('[1]BLOC PM'!$J179&gt;[1]synthèse!BD$14,'[1]BLOC PM'!$J179&lt;[1]synthèse!BD$14+0.1),1,0)</f>
        <v>0</v>
      </c>
      <c r="BM108" s="314">
        <f>IF(AND('[1]BLOC PM'!$J179&gt;[1]synthèse!BE$14,'[1]BLOC PM'!$J179&lt;[1]synthèse!BE$14+0.1),1,0)</f>
        <v>0</v>
      </c>
      <c r="BN108" s="314">
        <f>IF(AND('[1]BLOC PM'!$J179&gt;[1]synthèse!BF$14,'[1]BLOC PM'!$J179&lt;[1]synthèse!BF$14+0.1),1,0)</f>
        <v>0</v>
      </c>
      <c r="BO108" s="314">
        <f>IF(AND('[1]BLOC PM'!$J179&gt;[1]synthèse!BG$14,'[1]BLOC PM'!$J179&lt;[1]synthèse!BG$14+0.1),1,0)</f>
        <v>0</v>
      </c>
      <c r="BP108" s="314">
        <f>IF(AND('[1]BLOC PM'!$J179&gt;[1]synthèse!BH$14,'[1]BLOC PM'!$J179&lt;[1]synthèse!BH$14+0.1),1,0)</f>
        <v>0</v>
      </c>
      <c r="BQ108" s="314">
        <f>IF(AND('[1]BLOC PM'!$J179&gt;[1]synthèse!BI$14,'[1]BLOC PM'!$J179&lt;[1]synthèse!BI$14+0.1),1,0)</f>
        <v>0</v>
      </c>
      <c r="BR108" s="314">
        <f>IF(AND('[1]BLOC PM'!$J179&gt;[1]synthèse!BJ$14,'[1]BLOC PM'!$J179&lt;[1]synthèse!BJ$14+0.1),1,0)</f>
        <v>0</v>
      </c>
      <c r="BS108" s="314">
        <f>IF(AND('[1]BLOC PM'!$J179&gt;[1]synthèse!BK$14,'[1]BLOC PM'!$J179&lt;[1]synthèse!BK$14+0.1),1,0)</f>
        <v>0</v>
      </c>
      <c r="BT108" s="314">
        <f>IF(AND('[1]BLOC PM'!$J179&gt;[1]synthèse!BL$14,'[1]BLOC PM'!$J179&lt;[1]synthèse!BL$14+0.1),1,0)</f>
        <v>0</v>
      </c>
      <c r="BU108" s="314">
        <f>IF(AND('[1]BLOC PM'!$J179&gt;[1]synthèse!BM$14,'[1]BLOC PM'!$J179&lt;[1]synthèse!BM$14+0.1),1,0)</f>
        <v>0</v>
      </c>
      <c r="BV108" s="314">
        <f>IF(AND('[1]BLOC PM'!$J179&gt;[1]synthèse!BN$14,'[1]BLOC PM'!$J179&lt;[1]synthèse!BN$14+0.1),1,0)</f>
        <v>0</v>
      </c>
      <c r="BW108" s="314">
        <f>IF(AND('[1]BLOC PM'!$J179&gt;[1]synthèse!BO$14,'[1]BLOC PM'!$J179&lt;[1]synthèse!BO$14+0.1),1,0)</f>
        <v>0</v>
      </c>
      <c r="BX108" s="314">
        <f>IF(AND('[1]BLOC PM'!$J179&gt;[1]synthèse!BP$14,'[1]BLOC PM'!$J179&lt;[1]synthèse!BP$14+0.1),1,0)</f>
        <v>0</v>
      </c>
      <c r="BY108" s="314">
        <f>IF(AND('[1]BLOC PM'!$J179&gt;[1]synthèse!BQ$14,'[1]BLOC PM'!$J179&lt;[1]synthèse!BQ$14+0.1),1,0)</f>
        <v>0</v>
      </c>
      <c r="BZ108" s="314">
        <f>IF(AND('[1]BLOC PM'!$J179&gt;[1]synthèse!BR$14,'[1]BLOC PM'!$J179&lt;[1]synthèse!BR$14+0.1),1,0)</f>
        <v>0</v>
      </c>
      <c r="CA108" s="314">
        <f>IF(AND('[1]BLOC PM'!$J179&gt;[1]synthèse!BS$14,'[1]BLOC PM'!$J179&lt;[1]synthèse!BS$14+0.1),1,0)</f>
        <v>0</v>
      </c>
      <c r="CB108" s="314">
        <f>IF(AND('[1]BLOC PM'!$J179&gt;[1]synthèse!BT$14,'[1]BLOC PM'!$J179&lt;[1]synthèse!BT$14+0.1),1,0)</f>
        <v>0</v>
      </c>
      <c r="CC108" s="314">
        <f>IF(AND('[1]BLOC PM'!$J179&gt;[1]synthèse!BU$14,'[1]BLOC PM'!$J179&lt;[1]synthèse!BU$14+0.1),1,0)</f>
        <v>0</v>
      </c>
      <c r="CD108" s="314">
        <f>IF(AND('[1]BLOC PM'!$J179&gt;[1]synthèse!BV$14,'[1]BLOC PM'!$J179&lt;[1]synthèse!BV$14+0.1),1,0)</f>
        <v>0</v>
      </c>
      <c r="CE108" s="314">
        <f>IF(AND('[1]BLOC PM'!$J179&gt;[1]synthèse!BW$14,'[1]BLOC PM'!$J179&lt;[1]synthèse!BW$14+0.1),1,0)</f>
        <v>0</v>
      </c>
      <c r="CF108" s="314">
        <f>IF(AND('[1]BLOC PM'!$J179&gt;[1]synthèse!BX$14,'[1]BLOC PM'!$J179&lt;[1]synthèse!BX$14+0.1),1,0)</f>
        <v>0</v>
      </c>
      <c r="CG108" s="314">
        <f>IF(AND('[1]BLOC PM'!$J179&gt;[1]synthèse!BY$14,'[1]BLOC PM'!$J179&lt;[1]synthèse!BY$14+0.1),1,0)</f>
        <v>0</v>
      </c>
      <c r="CH108" s="314">
        <f>IF(AND('[1]BLOC PM'!$J179&gt;[1]synthèse!BZ$14,'[1]BLOC PM'!$J179&lt;[1]synthèse!BZ$14+0.1),1,0)</f>
        <v>0</v>
      </c>
      <c r="CI108" s="314">
        <f>IF(AND('[1]BLOC PM'!$J179&gt;[1]synthèse!CA$14,'[1]BLOC PM'!$J179&lt;[1]synthèse!CA$14+0.1),1,0)</f>
        <v>0</v>
      </c>
      <c r="CJ108" s="314">
        <f>IF(AND('[1]BLOC PM'!$J179&gt;[1]synthèse!CB$14,'[1]BLOC PM'!$J179&lt;[1]synthèse!CB$14+0.1),1,0)</f>
        <v>0</v>
      </c>
      <c r="CK108" s="314">
        <f>IF(AND('[1]BLOC PM'!$J179&gt;[1]synthèse!CC$14,'[1]BLOC PM'!$J179&lt;[1]synthèse!CC$14+0.1),1,0)</f>
        <v>0</v>
      </c>
      <c r="CL108" s="314">
        <f>IF(AND('[1]BLOC PM'!$J179&gt;[1]synthèse!CD$14,'[1]BLOC PM'!$J179&lt;[1]synthèse!CD$14+0.1),1,0)</f>
        <v>0</v>
      </c>
      <c r="CM108" s="314">
        <f>IF(AND('[1]BLOC PM'!$J179&gt;[1]synthèse!CE$14,'[1]BLOC PM'!$J179&lt;[1]synthèse!CE$14+0.1),1,0)</f>
        <v>0</v>
      </c>
      <c r="CN108" s="314">
        <f>IF(AND('[1]BLOC PM'!$J179&gt;[1]synthèse!CF$14,'[1]BLOC PM'!$J179&lt;[1]synthèse!CF$14+0.1),1,0)</f>
        <v>0</v>
      </c>
      <c r="CO108" s="314">
        <f>IF(AND('[1]BLOC PM'!$J179&gt;[1]synthèse!CG$14,'[1]BLOC PM'!$J179&lt;[1]synthèse!CG$14+0.1),1,0)</f>
        <v>0</v>
      </c>
      <c r="CP108" s="314">
        <f>IF(AND('[1]BLOC PM'!$J179&gt;[1]synthèse!CH$14,'[1]BLOC PM'!$J179&lt;[1]synthèse!CH$14+0.1),1,0)</f>
        <v>0</v>
      </c>
      <c r="CQ108" s="314">
        <f>IF(AND('[1]BLOC PM'!$J179&gt;[1]synthèse!CI$14,'[1]BLOC PM'!$J179&lt;[1]synthèse!CI$14+0.1),1,0)</f>
        <v>0</v>
      </c>
      <c r="CR108" s="314">
        <f>IF(AND('[1]BLOC PM'!$J179&gt;[1]synthèse!CJ$14,'[1]BLOC PM'!$J179&lt;[1]synthèse!CJ$14+0.1),1,0)</f>
        <v>0</v>
      </c>
      <c r="CS108" s="314">
        <f>IF(AND('[1]BLOC PM'!$J179&gt;[1]synthèse!CK$14,'[1]BLOC PM'!$J179&lt;[1]synthèse!CK$14+0.1),1,0)</f>
        <v>0</v>
      </c>
    </row>
    <row r="109" spans="1:102" ht="12.6" customHeight="1" x14ac:dyDescent="0.2">
      <c r="A109" s="168"/>
      <c r="B109" s="146"/>
      <c r="C109" s="168"/>
      <c r="D109" s="146"/>
      <c r="E109" s="146"/>
      <c r="F109" s="168"/>
      <c r="G109" s="168"/>
      <c r="H109" s="168"/>
      <c r="I109" s="168"/>
      <c r="J109" s="168"/>
      <c r="K109" s="181"/>
      <c r="L109" s="181"/>
      <c r="M109" s="181"/>
      <c r="N109" s="181"/>
      <c r="O109" s="181"/>
      <c r="P109" s="181"/>
      <c r="Q109" s="181"/>
      <c r="R109" s="181"/>
      <c r="S109" s="181"/>
      <c r="T109" s="315"/>
      <c r="U109" s="315"/>
      <c r="V109" s="310"/>
      <c r="X109" s="310"/>
      <c r="Y109" s="310"/>
      <c r="Z109" s="310"/>
      <c r="AA109" s="310"/>
      <c r="AB109" s="310"/>
      <c r="AO109" s="314">
        <f>IF('[1]BLOC PM'!A180&lt;&gt;"",'[1]BLOC PM'!A180,"")</f>
        <v>0</v>
      </c>
      <c r="AP109" s="314">
        <f>IF(AND('[1]BLOC PM'!$J180&gt;[1]synthèse!AH$14,'[1]BLOC PM'!$J180&lt;[1]synthèse!AH$14+0.1),1,0)</f>
        <v>0</v>
      </c>
      <c r="AQ109" s="314">
        <f>IF(AND('[1]BLOC PM'!$J180&gt;[1]synthèse!AI$14,'[1]BLOC PM'!$J180&lt;[1]synthèse!AI$14+0.1),1,0)</f>
        <v>0</v>
      </c>
      <c r="AR109" s="314">
        <f>IF(AND('[1]BLOC PM'!$J180&gt;[1]synthèse!AJ$14,'[1]BLOC PM'!$J180&lt;[1]synthèse!AJ$14+0.1),1,0)</f>
        <v>0</v>
      </c>
      <c r="AS109" s="314">
        <f>IF(AND('[1]BLOC PM'!$J180&gt;[1]synthèse!AK$14,'[1]BLOC PM'!$J180&lt;[1]synthèse!AK$14+0.1),1,0)</f>
        <v>0</v>
      </c>
      <c r="AT109" s="314">
        <f>IF(AND('[1]BLOC PM'!$J180&gt;[1]synthèse!AL$14,'[1]BLOC PM'!$J180&lt;[1]synthèse!AL$14+0.1),1,0)</f>
        <v>0</v>
      </c>
      <c r="AU109" s="314">
        <f>IF(AND('[1]BLOC PM'!$J180&gt;[1]synthèse!AM$14,'[1]BLOC PM'!$J180&lt;[1]synthèse!AM$14+0.1),1,0)</f>
        <v>0</v>
      </c>
      <c r="AV109" s="314">
        <f>IF(AND('[1]BLOC PM'!$J180&gt;[1]synthèse!AN$14,'[1]BLOC PM'!$J180&lt;[1]synthèse!AN$14+0.1),1,0)</f>
        <v>0</v>
      </c>
      <c r="AW109" s="314">
        <f>IF(AND('[1]BLOC PM'!$J180&gt;[1]synthèse!AO$14,'[1]BLOC PM'!$J180&lt;[1]synthèse!AO$14+0.1),1,0)</f>
        <v>0</v>
      </c>
      <c r="AX109" s="314">
        <f>IF(AND('[1]BLOC PM'!$J180&gt;[1]synthèse!AP$14,'[1]BLOC PM'!$J180&lt;[1]synthèse!AP$14+0.1),1,0)</f>
        <v>0</v>
      </c>
      <c r="AY109" s="314">
        <f>IF(AND('[1]BLOC PM'!$J180&gt;[1]synthèse!AQ$14,'[1]BLOC PM'!$J180&lt;[1]synthèse!AQ$14+0.1),1,0)</f>
        <v>0</v>
      </c>
      <c r="AZ109" s="314">
        <f>IF(AND('[1]BLOC PM'!$J180&gt;[1]synthèse!AR$14,'[1]BLOC PM'!$J180&lt;[1]synthèse!AR$14+0.1),1,0)</f>
        <v>0</v>
      </c>
      <c r="BA109" s="314">
        <f>IF(AND('[1]BLOC PM'!$J180&gt;[1]synthèse!AS$14,'[1]BLOC PM'!$J180&lt;[1]synthèse!AS$14+0.1),1,0)</f>
        <v>0</v>
      </c>
      <c r="BB109" s="314">
        <f>IF(AND('[1]BLOC PM'!$J180&gt;[1]synthèse!AT$14,'[1]BLOC PM'!$J180&lt;[1]synthèse!AT$14+0.1),1,0)</f>
        <v>0</v>
      </c>
      <c r="BC109" s="314">
        <f>IF(AND('[1]BLOC PM'!$J180&gt;[1]synthèse!AU$14,'[1]BLOC PM'!$J180&lt;[1]synthèse!AU$14+0.1),1,0)</f>
        <v>0</v>
      </c>
      <c r="BD109" s="314">
        <f>IF(AND('[1]BLOC PM'!$J180&gt;[1]synthèse!AV$14,'[1]BLOC PM'!$J180&lt;[1]synthèse!AV$14+0.1),1,0)</f>
        <v>0</v>
      </c>
      <c r="BE109" s="314">
        <f>IF(AND('[1]BLOC PM'!$J180&gt;[1]synthèse!AW$14,'[1]BLOC PM'!$J180&lt;[1]synthèse!AW$14+0.1),1,0)</f>
        <v>0</v>
      </c>
      <c r="BF109" s="314">
        <f>IF(AND('[1]BLOC PM'!$J180&gt;[1]synthèse!AX$14,'[1]BLOC PM'!$J180&lt;[1]synthèse!AX$14+0.1),1,0)</f>
        <v>0</v>
      </c>
      <c r="BG109" s="314">
        <f>IF(AND('[1]BLOC PM'!$J180&gt;[1]synthèse!AY$14,'[1]BLOC PM'!$J180&lt;[1]synthèse!AY$14+0.1),1,0)</f>
        <v>0</v>
      </c>
      <c r="BH109" s="314">
        <f>IF(AND('[1]BLOC PM'!$J180&gt;[1]synthèse!AZ$14,'[1]BLOC PM'!$J180&lt;[1]synthèse!AZ$14+0.1),1,0)</f>
        <v>0</v>
      </c>
      <c r="BI109" s="314">
        <f>IF(AND('[1]BLOC PM'!$J180&gt;[1]synthèse!BA$14,'[1]BLOC PM'!$J180&lt;[1]synthèse!BA$14+0.1),1,0)</f>
        <v>0</v>
      </c>
      <c r="BJ109" s="314">
        <f>IF(AND('[1]BLOC PM'!$J180&gt;[1]synthèse!BB$14,'[1]BLOC PM'!$J180&lt;[1]synthèse!BB$14+0.1),1,0)</f>
        <v>0</v>
      </c>
      <c r="BK109" s="314">
        <f>IF(AND('[1]BLOC PM'!$J180&gt;[1]synthèse!BC$14,'[1]BLOC PM'!$J180&lt;[1]synthèse!BC$14+0.1),1,0)</f>
        <v>0</v>
      </c>
      <c r="BL109" s="314">
        <f>IF(AND('[1]BLOC PM'!$J180&gt;[1]synthèse!BD$14,'[1]BLOC PM'!$J180&lt;[1]synthèse!BD$14+0.1),1,0)</f>
        <v>0</v>
      </c>
      <c r="BM109" s="314">
        <f>IF(AND('[1]BLOC PM'!$J180&gt;[1]synthèse!BE$14,'[1]BLOC PM'!$J180&lt;[1]synthèse!BE$14+0.1),1,0)</f>
        <v>0</v>
      </c>
      <c r="BN109" s="314">
        <f>IF(AND('[1]BLOC PM'!$J180&gt;[1]synthèse!BF$14,'[1]BLOC PM'!$J180&lt;[1]synthèse!BF$14+0.1),1,0)</f>
        <v>0</v>
      </c>
      <c r="BO109" s="314">
        <f>IF(AND('[1]BLOC PM'!$J180&gt;[1]synthèse!BG$14,'[1]BLOC PM'!$J180&lt;[1]synthèse!BG$14+0.1),1,0)</f>
        <v>0</v>
      </c>
      <c r="BP109" s="314">
        <f>IF(AND('[1]BLOC PM'!$J180&gt;[1]synthèse!BH$14,'[1]BLOC PM'!$J180&lt;[1]synthèse!BH$14+0.1),1,0)</f>
        <v>0</v>
      </c>
      <c r="BQ109" s="314">
        <f>IF(AND('[1]BLOC PM'!$J180&gt;[1]synthèse!BI$14,'[1]BLOC PM'!$J180&lt;[1]synthèse!BI$14+0.1),1,0)</f>
        <v>0</v>
      </c>
      <c r="BR109" s="314">
        <f>IF(AND('[1]BLOC PM'!$J180&gt;[1]synthèse!BJ$14,'[1]BLOC PM'!$J180&lt;[1]synthèse!BJ$14+0.1),1,0)</f>
        <v>0</v>
      </c>
      <c r="BS109" s="314">
        <f>IF(AND('[1]BLOC PM'!$J180&gt;[1]synthèse!BK$14,'[1]BLOC PM'!$J180&lt;[1]synthèse!BK$14+0.1),1,0)</f>
        <v>0</v>
      </c>
      <c r="BT109" s="314">
        <f>IF(AND('[1]BLOC PM'!$J180&gt;[1]synthèse!BL$14,'[1]BLOC PM'!$J180&lt;[1]synthèse!BL$14+0.1),1,0)</f>
        <v>0</v>
      </c>
      <c r="BU109" s="314">
        <f>IF(AND('[1]BLOC PM'!$J180&gt;[1]synthèse!BM$14,'[1]BLOC PM'!$J180&lt;[1]synthèse!BM$14+0.1),1,0)</f>
        <v>0</v>
      </c>
      <c r="BV109" s="314">
        <f>IF(AND('[1]BLOC PM'!$J180&gt;[1]synthèse!BN$14,'[1]BLOC PM'!$J180&lt;[1]synthèse!BN$14+0.1),1,0)</f>
        <v>0</v>
      </c>
      <c r="BW109" s="314">
        <f>IF(AND('[1]BLOC PM'!$J180&gt;[1]synthèse!BO$14,'[1]BLOC PM'!$J180&lt;[1]synthèse!BO$14+0.1),1,0)</f>
        <v>0</v>
      </c>
      <c r="BX109" s="314">
        <f>IF(AND('[1]BLOC PM'!$J180&gt;[1]synthèse!BP$14,'[1]BLOC PM'!$J180&lt;[1]synthèse!BP$14+0.1),1,0)</f>
        <v>0</v>
      </c>
      <c r="BY109" s="314">
        <f>IF(AND('[1]BLOC PM'!$J180&gt;[1]synthèse!BQ$14,'[1]BLOC PM'!$J180&lt;[1]synthèse!BQ$14+0.1),1,0)</f>
        <v>0</v>
      </c>
      <c r="BZ109" s="314">
        <f>IF(AND('[1]BLOC PM'!$J180&gt;[1]synthèse!BR$14,'[1]BLOC PM'!$J180&lt;[1]synthèse!BR$14+0.1),1,0)</f>
        <v>0</v>
      </c>
      <c r="CA109" s="314">
        <f>IF(AND('[1]BLOC PM'!$J180&gt;[1]synthèse!BS$14,'[1]BLOC PM'!$J180&lt;[1]synthèse!BS$14+0.1),1,0)</f>
        <v>0</v>
      </c>
      <c r="CB109" s="314">
        <f>IF(AND('[1]BLOC PM'!$J180&gt;[1]synthèse!BT$14,'[1]BLOC PM'!$J180&lt;[1]synthèse!BT$14+0.1),1,0)</f>
        <v>0</v>
      </c>
      <c r="CC109" s="314">
        <f>IF(AND('[1]BLOC PM'!$J180&gt;[1]synthèse!BU$14,'[1]BLOC PM'!$J180&lt;[1]synthèse!BU$14+0.1),1,0)</f>
        <v>0</v>
      </c>
      <c r="CD109" s="314">
        <f>IF(AND('[1]BLOC PM'!$J180&gt;[1]synthèse!BV$14,'[1]BLOC PM'!$J180&lt;[1]synthèse!BV$14+0.1),1,0)</f>
        <v>0</v>
      </c>
      <c r="CE109" s="314">
        <f>IF(AND('[1]BLOC PM'!$J180&gt;[1]synthèse!BW$14,'[1]BLOC PM'!$J180&lt;[1]synthèse!BW$14+0.1),1,0)</f>
        <v>0</v>
      </c>
      <c r="CF109" s="314">
        <f>IF(AND('[1]BLOC PM'!$J180&gt;[1]synthèse!BX$14,'[1]BLOC PM'!$J180&lt;[1]synthèse!BX$14+0.1),1,0)</f>
        <v>0</v>
      </c>
      <c r="CG109" s="314">
        <f>IF(AND('[1]BLOC PM'!$J180&gt;[1]synthèse!BY$14,'[1]BLOC PM'!$J180&lt;[1]synthèse!BY$14+0.1),1,0)</f>
        <v>0</v>
      </c>
      <c r="CH109" s="314">
        <f>IF(AND('[1]BLOC PM'!$J180&gt;[1]synthèse!BZ$14,'[1]BLOC PM'!$J180&lt;[1]synthèse!BZ$14+0.1),1,0)</f>
        <v>0</v>
      </c>
      <c r="CI109" s="314">
        <f>IF(AND('[1]BLOC PM'!$J180&gt;[1]synthèse!CA$14,'[1]BLOC PM'!$J180&lt;[1]synthèse!CA$14+0.1),1,0)</f>
        <v>0</v>
      </c>
      <c r="CJ109" s="314">
        <f>IF(AND('[1]BLOC PM'!$J180&gt;[1]synthèse!CB$14,'[1]BLOC PM'!$J180&lt;[1]synthèse!CB$14+0.1),1,0)</f>
        <v>0</v>
      </c>
      <c r="CK109" s="314">
        <f>IF(AND('[1]BLOC PM'!$J180&gt;[1]synthèse!CC$14,'[1]BLOC PM'!$J180&lt;[1]synthèse!CC$14+0.1),1,0)</f>
        <v>0</v>
      </c>
      <c r="CL109" s="314">
        <f>IF(AND('[1]BLOC PM'!$J180&gt;[1]synthèse!CD$14,'[1]BLOC PM'!$J180&lt;[1]synthèse!CD$14+0.1),1,0)</f>
        <v>0</v>
      </c>
      <c r="CM109" s="314">
        <f>IF(AND('[1]BLOC PM'!$J180&gt;[1]synthèse!CE$14,'[1]BLOC PM'!$J180&lt;[1]synthèse!CE$14+0.1),1,0)</f>
        <v>0</v>
      </c>
      <c r="CN109" s="314">
        <f>IF(AND('[1]BLOC PM'!$J180&gt;[1]synthèse!CF$14,'[1]BLOC PM'!$J180&lt;[1]synthèse!CF$14+0.1),1,0)</f>
        <v>0</v>
      </c>
      <c r="CO109" s="314">
        <f>IF(AND('[1]BLOC PM'!$J180&gt;[1]synthèse!CG$14,'[1]BLOC PM'!$J180&lt;[1]synthèse!CG$14+0.1),1,0)</f>
        <v>0</v>
      </c>
      <c r="CP109" s="314">
        <f>IF(AND('[1]BLOC PM'!$J180&gt;[1]synthèse!CH$14,'[1]BLOC PM'!$J180&lt;[1]synthèse!CH$14+0.1),1,0)</f>
        <v>0</v>
      </c>
      <c r="CQ109" s="314">
        <f>IF(AND('[1]BLOC PM'!$J180&gt;[1]synthèse!CI$14,'[1]BLOC PM'!$J180&lt;[1]synthèse!CI$14+0.1),1,0)</f>
        <v>0</v>
      </c>
      <c r="CR109" s="314">
        <f>IF(AND('[1]BLOC PM'!$J180&gt;[1]synthèse!CJ$14,'[1]BLOC PM'!$J180&lt;[1]synthèse!CJ$14+0.1),1,0)</f>
        <v>0</v>
      </c>
      <c r="CS109" s="314">
        <f>IF(AND('[1]BLOC PM'!$J180&gt;[1]synthèse!CK$14,'[1]BLOC PM'!$J180&lt;[1]synthèse!CK$14+0.1),1,0)</f>
        <v>0</v>
      </c>
    </row>
    <row r="110" spans="1:102" ht="12.6" customHeight="1" x14ac:dyDescent="0.2">
      <c r="A110" s="168"/>
      <c r="B110" s="146"/>
      <c r="C110" s="168"/>
      <c r="D110" s="146"/>
      <c r="E110" s="146"/>
      <c r="F110" s="168"/>
      <c r="G110" s="168"/>
      <c r="H110" s="168"/>
      <c r="I110" s="168"/>
      <c r="J110" s="168"/>
      <c r="K110" s="181"/>
      <c r="L110" s="181"/>
      <c r="M110" s="181"/>
      <c r="N110" s="181"/>
      <c r="O110" s="181"/>
      <c r="P110" s="181"/>
      <c r="Q110" s="181"/>
      <c r="R110" s="181"/>
      <c r="S110" s="181"/>
      <c r="T110" s="315"/>
      <c r="U110" s="315"/>
      <c r="V110" s="310"/>
      <c r="X110" s="310"/>
      <c r="Y110" s="310"/>
      <c r="Z110" s="310"/>
      <c r="AA110" s="310"/>
      <c r="AB110" s="310"/>
      <c r="AO110" s="314">
        <f>IF('[1]BLOC PM'!A181&lt;&gt;"",'[1]BLOC PM'!A181,"")</f>
        <v>0</v>
      </c>
      <c r="AP110" s="314">
        <f>IF(AND('[1]BLOC PM'!$J181&gt;[1]synthèse!AH$14,'[1]BLOC PM'!$J181&lt;[1]synthèse!AH$14+0.1),1,0)</f>
        <v>0</v>
      </c>
      <c r="AQ110" s="314">
        <f>IF(AND('[1]BLOC PM'!$J181&gt;[1]synthèse!AI$14,'[1]BLOC PM'!$J181&lt;[1]synthèse!AI$14+0.1),1,0)</f>
        <v>0</v>
      </c>
      <c r="AR110" s="314">
        <f>IF(AND('[1]BLOC PM'!$J181&gt;[1]synthèse!AJ$14,'[1]BLOC PM'!$J181&lt;[1]synthèse!AJ$14+0.1),1,0)</f>
        <v>0</v>
      </c>
      <c r="AS110" s="314">
        <f>IF(AND('[1]BLOC PM'!$J181&gt;[1]synthèse!AK$14,'[1]BLOC PM'!$J181&lt;[1]synthèse!AK$14+0.1),1,0)</f>
        <v>0</v>
      </c>
      <c r="AT110" s="314">
        <f>IF(AND('[1]BLOC PM'!$J181&gt;[1]synthèse!AL$14,'[1]BLOC PM'!$J181&lt;[1]synthèse!AL$14+0.1),1,0)</f>
        <v>0</v>
      </c>
      <c r="AU110" s="314">
        <f>IF(AND('[1]BLOC PM'!$J181&gt;[1]synthèse!AM$14,'[1]BLOC PM'!$J181&lt;[1]synthèse!AM$14+0.1),1,0)</f>
        <v>0</v>
      </c>
      <c r="AV110" s="314">
        <f>IF(AND('[1]BLOC PM'!$J181&gt;[1]synthèse!AN$14,'[1]BLOC PM'!$J181&lt;[1]synthèse!AN$14+0.1),1,0)</f>
        <v>0</v>
      </c>
      <c r="AW110" s="314">
        <f>IF(AND('[1]BLOC PM'!$J181&gt;[1]synthèse!AO$14,'[1]BLOC PM'!$J181&lt;[1]synthèse!AO$14+0.1),1,0)</f>
        <v>0</v>
      </c>
      <c r="AX110" s="314">
        <f>IF(AND('[1]BLOC PM'!$J181&gt;[1]synthèse!AP$14,'[1]BLOC PM'!$J181&lt;[1]synthèse!AP$14+0.1),1,0)</f>
        <v>0</v>
      </c>
      <c r="AY110" s="314">
        <f>IF(AND('[1]BLOC PM'!$J181&gt;[1]synthèse!AQ$14,'[1]BLOC PM'!$J181&lt;[1]synthèse!AQ$14+0.1),1,0)</f>
        <v>0</v>
      </c>
      <c r="AZ110" s="314">
        <f>IF(AND('[1]BLOC PM'!$J181&gt;[1]synthèse!AR$14,'[1]BLOC PM'!$J181&lt;[1]synthèse!AR$14+0.1),1,0)</f>
        <v>0</v>
      </c>
      <c r="BA110" s="314">
        <f>IF(AND('[1]BLOC PM'!$J181&gt;[1]synthèse!AS$14,'[1]BLOC PM'!$J181&lt;[1]synthèse!AS$14+0.1),1,0)</f>
        <v>0</v>
      </c>
      <c r="BB110" s="314">
        <f>IF(AND('[1]BLOC PM'!$J181&gt;[1]synthèse!AT$14,'[1]BLOC PM'!$J181&lt;[1]synthèse!AT$14+0.1),1,0)</f>
        <v>0</v>
      </c>
      <c r="BC110" s="314">
        <f>IF(AND('[1]BLOC PM'!$J181&gt;[1]synthèse!AU$14,'[1]BLOC PM'!$J181&lt;[1]synthèse!AU$14+0.1),1,0)</f>
        <v>0</v>
      </c>
      <c r="BD110" s="314">
        <f>IF(AND('[1]BLOC PM'!$J181&gt;[1]synthèse!AV$14,'[1]BLOC PM'!$J181&lt;[1]synthèse!AV$14+0.1),1,0)</f>
        <v>0</v>
      </c>
      <c r="BE110" s="314">
        <f>IF(AND('[1]BLOC PM'!$J181&gt;[1]synthèse!AW$14,'[1]BLOC PM'!$J181&lt;[1]synthèse!AW$14+0.1),1,0)</f>
        <v>0</v>
      </c>
      <c r="BF110" s="314">
        <f>IF(AND('[1]BLOC PM'!$J181&gt;[1]synthèse!AX$14,'[1]BLOC PM'!$J181&lt;[1]synthèse!AX$14+0.1),1,0)</f>
        <v>0</v>
      </c>
      <c r="BG110" s="314">
        <f>IF(AND('[1]BLOC PM'!$J181&gt;[1]synthèse!AY$14,'[1]BLOC PM'!$J181&lt;[1]synthèse!AY$14+0.1),1,0)</f>
        <v>0</v>
      </c>
      <c r="BH110" s="314">
        <f>IF(AND('[1]BLOC PM'!$J181&gt;[1]synthèse!AZ$14,'[1]BLOC PM'!$J181&lt;[1]synthèse!AZ$14+0.1),1,0)</f>
        <v>0</v>
      </c>
      <c r="BI110" s="314">
        <f>IF(AND('[1]BLOC PM'!$J181&gt;[1]synthèse!BA$14,'[1]BLOC PM'!$J181&lt;[1]synthèse!BA$14+0.1),1,0)</f>
        <v>0</v>
      </c>
      <c r="BJ110" s="314">
        <f>IF(AND('[1]BLOC PM'!$J181&gt;[1]synthèse!BB$14,'[1]BLOC PM'!$J181&lt;[1]synthèse!BB$14+0.1),1,0)</f>
        <v>0</v>
      </c>
      <c r="BK110" s="314">
        <f>IF(AND('[1]BLOC PM'!$J181&gt;[1]synthèse!BC$14,'[1]BLOC PM'!$J181&lt;[1]synthèse!BC$14+0.1),1,0)</f>
        <v>0</v>
      </c>
      <c r="BL110" s="314">
        <f>IF(AND('[1]BLOC PM'!$J181&gt;[1]synthèse!BD$14,'[1]BLOC PM'!$J181&lt;[1]synthèse!BD$14+0.1),1,0)</f>
        <v>0</v>
      </c>
      <c r="BM110" s="314">
        <f>IF(AND('[1]BLOC PM'!$J181&gt;[1]synthèse!BE$14,'[1]BLOC PM'!$J181&lt;[1]synthèse!BE$14+0.1),1,0)</f>
        <v>0</v>
      </c>
      <c r="BN110" s="314">
        <f>IF(AND('[1]BLOC PM'!$J181&gt;[1]synthèse!BF$14,'[1]BLOC PM'!$J181&lt;[1]synthèse!BF$14+0.1),1,0)</f>
        <v>0</v>
      </c>
      <c r="BO110" s="314">
        <f>IF(AND('[1]BLOC PM'!$J181&gt;[1]synthèse!BG$14,'[1]BLOC PM'!$J181&lt;[1]synthèse!BG$14+0.1),1,0)</f>
        <v>0</v>
      </c>
      <c r="BP110" s="314">
        <f>IF(AND('[1]BLOC PM'!$J181&gt;[1]synthèse!BH$14,'[1]BLOC PM'!$J181&lt;[1]synthèse!BH$14+0.1),1,0)</f>
        <v>0</v>
      </c>
      <c r="BQ110" s="314">
        <f>IF(AND('[1]BLOC PM'!$J181&gt;[1]synthèse!BI$14,'[1]BLOC PM'!$J181&lt;[1]synthèse!BI$14+0.1),1,0)</f>
        <v>0</v>
      </c>
      <c r="BR110" s="314">
        <f>IF(AND('[1]BLOC PM'!$J181&gt;[1]synthèse!BJ$14,'[1]BLOC PM'!$J181&lt;[1]synthèse!BJ$14+0.1),1,0)</f>
        <v>0</v>
      </c>
      <c r="BS110" s="314">
        <f>IF(AND('[1]BLOC PM'!$J181&gt;[1]synthèse!BK$14,'[1]BLOC PM'!$J181&lt;[1]synthèse!BK$14+0.1),1,0)</f>
        <v>0</v>
      </c>
      <c r="BT110" s="314">
        <f>IF(AND('[1]BLOC PM'!$J181&gt;[1]synthèse!BL$14,'[1]BLOC PM'!$J181&lt;[1]synthèse!BL$14+0.1),1,0)</f>
        <v>0</v>
      </c>
      <c r="BU110" s="314">
        <f>IF(AND('[1]BLOC PM'!$J181&gt;[1]synthèse!BM$14,'[1]BLOC PM'!$J181&lt;[1]synthèse!BM$14+0.1),1,0)</f>
        <v>0</v>
      </c>
      <c r="BV110" s="314">
        <f>IF(AND('[1]BLOC PM'!$J181&gt;[1]synthèse!BN$14,'[1]BLOC PM'!$J181&lt;[1]synthèse!BN$14+0.1),1,0)</f>
        <v>0</v>
      </c>
      <c r="BW110" s="314">
        <f>IF(AND('[1]BLOC PM'!$J181&gt;[1]synthèse!BO$14,'[1]BLOC PM'!$J181&lt;[1]synthèse!BO$14+0.1),1,0)</f>
        <v>0</v>
      </c>
      <c r="BX110" s="314">
        <f>IF(AND('[1]BLOC PM'!$J181&gt;[1]synthèse!BP$14,'[1]BLOC PM'!$J181&lt;[1]synthèse!BP$14+0.1),1,0)</f>
        <v>0</v>
      </c>
      <c r="BY110" s="314">
        <f>IF(AND('[1]BLOC PM'!$J181&gt;[1]synthèse!BQ$14,'[1]BLOC PM'!$J181&lt;[1]synthèse!BQ$14+0.1),1,0)</f>
        <v>0</v>
      </c>
      <c r="BZ110" s="314">
        <f>IF(AND('[1]BLOC PM'!$J181&gt;[1]synthèse!BR$14,'[1]BLOC PM'!$J181&lt;[1]synthèse!BR$14+0.1),1,0)</f>
        <v>0</v>
      </c>
      <c r="CA110" s="314">
        <f>IF(AND('[1]BLOC PM'!$J181&gt;[1]synthèse!BS$14,'[1]BLOC PM'!$J181&lt;[1]synthèse!BS$14+0.1),1,0)</f>
        <v>0</v>
      </c>
      <c r="CB110" s="314">
        <f>IF(AND('[1]BLOC PM'!$J181&gt;[1]synthèse!BT$14,'[1]BLOC PM'!$J181&lt;[1]synthèse!BT$14+0.1),1,0)</f>
        <v>0</v>
      </c>
      <c r="CC110" s="314">
        <f>IF(AND('[1]BLOC PM'!$J181&gt;[1]synthèse!BU$14,'[1]BLOC PM'!$J181&lt;[1]synthèse!BU$14+0.1),1,0)</f>
        <v>0</v>
      </c>
      <c r="CD110" s="314">
        <f>IF(AND('[1]BLOC PM'!$J181&gt;[1]synthèse!BV$14,'[1]BLOC PM'!$J181&lt;[1]synthèse!BV$14+0.1),1,0)</f>
        <v>0</v>
      </c>
      <c r="CE110" s="314">
        <f>IF(AND('[1]BLOC PM'!$J181&gt;[1]synthèse!BW$14,'[1]BLOC PM'!$J181&lt;[1]synthèse!BW$14+0.1),1,0)</f>
        <v>0</v>
      </c>
      <c r="CF110" s="314">
        <f>IF(AND('[1]BLOC PM'!$J181&gt;[1]synthèse!BX$14,'[1]BLOC PM'!$J181&lt;[1]synthèse!BX$14+0.1),1,0)</f>
        <v>0</v>
      </c>
      <c r="CG110" s="314">
        <f>IF(AND('[1]BLOC PM'!$J181&gt;[1]synthèse!BY$14,'[1]BLOC PM'!$J181&lt;[1]synthèse!BY$14+0.1),1,0)</f>
        <v>0</v>
      </c>
      <c r="CH110" s="314">
        <f>IF(AND('[1]BLOC PM'!$J181&gt;[1]synthèse!BZ$14,'[1]BLOC PM'!$J181&lt;[1]synthèse!BZ$14+0.1),1,0)</f>
        <v>0</v>
      </c>
      <c r="CI110" s="314">
        <f>IF(AND('[1]BLOC PM'!$J181&gt;[1]synthèse!CA$14,'[1]BLOC PM'!$J181&lt;[1]synthèse!CA$14+0.1),1,0)</f>
        <v>0</v>
      </c>
      <c r="CJ110" s="314">
        <f>IF(AND('[1]BLOC PM'!$J181&gt;[1]synthèse!CB$14,'[1]BLOC PM'!$J181&lt;[1]synthèse!CB$14+0.1),1,0)</f>
        <v>0</v>
      </c>
      <c r="CK110" s="314">
        <f>IF(AND('[1]BLOC PM'!$J181&gt;[1]synthèse!CC$14,'[1]BLOC PM'!$J181&lt;[1]synthèse!CC$14+0.1),1,0)</f>
        <v>0</v>
      </c>
      <c r="CL110" s="314">
        <f>IF(AND('[1]BLOC PM'!$J181&gt;[1]synthèse!CD$14,'[1]BLOC PM'!$J181&lt;[1]synthèse!CD$14+0.1),1,0)</f>
        <v>0</v>
      </c>
      <c r="CM110" s="314">
        <f>IF(AND('[1]BLOC PM'!$J181&gt;[1]synthèse!CE$14,'[1]BLOC PM'!$J181&lt;[1]synthèse!CE$14+0.1),1,0)</f>
        <v>0</v>
      </c>
      <c r="CN110" s="314">
        <f>IF(AND('[1]BLOC PM'!$J181&gt;[1]synthèse!CF$14,'[1]BLOC PM'!$J181&lt;[1]synthèse!CF$14+0.1),1,0)</f>
        <v>0</v>
      </c>
      <c r="CO110" s="314">
        <f>IF(AND('[1]BLOC PM'!$J181&gt;[1]synthèse!CG$14,'[1]BLOC PM'!$J181&lt;[1]synthèse!CG$14+0.1),1,0)</f>
        <v>0</v>
      </c>
      <c r="CP110" s="314">
        <f>IF(AND('[1]BLOC PM'!$J181&gt;[1]synthèse!CH$14,'[1]BLOC PM'!$J181&lt;[1]synthèse!CH$14+0.1),1,0)</f>
        <v>0</v>
      </c>
      <c r="CQ110" s="314">
        <f>IF(AND('[1]BLOC PM'!$J181&gt;[1]synthèse!CI$14,'[1]BLOC PM'!$J181&lt;[1]synthèse!CI$14+0.1),1,0)</f>
        <v>0</v>
      </c>
      <c r="CR110" s="314">
        <f>IF(AND('[1]BLOC PM'!$J181&gt;[1]synthèse!CJ$14,'[1]BLOC PM'!$J181&lt;[1]synthèse!CJ$14+0.1),1,0)</f>
        <v>0</v>
      </c>
      <c r="CS110" s="314">
        <f>IF(AND('[1]BLOC PM'!$J181&gt;[1]synthèse!CK$14,'[1]BLOC PM'!$J181&lt;[1]synthèse!CK$14+0.1),1,0)</f>
        <v>0</v>
      </c>
    </row>
    <row r="111" spans="1:102" ht="12.6" customHeight="1" x14ac:dyDescent="0.2">
      <c r="A111" s="168"/>
      <c r="B111" s="146"/>
      <c r="C111" s="168"/>
      <c r="D111" s="146"/>
      <c r="E111" s="146"/>
      <c r="F111" s="168"/>
      <c r="G111" s="168"/>
      <c r="H111" s="168"/>
      <c r="I111" s="168"/>
      <c r="J111" s="168"/>
      <c r="K111" s="181"/>
      <c r="L111" s="181"/>
      <c r="M111" s="181"/>
      <c r="N111" s="181"/>
      <c r="O111" s="181"/>
      <c r="P111" s="181"/>
      <c r="Q111" s="181"/>
      <c r="R111" s="181"/>
      <c r="S111" s="181"/>
      <c r="T111" s="315"/>
      <c r="U111" s="315"/>
      <c r="V111" s="310"/>
      <c r="X111" s="310"/>
      <c r="Y111" s="310"/>
      <c r="Z111" s="310"/>
      <c r="AA111" s="310"/>
      <c r="AB111" s="310"/>
      <c r="AO111" s="314">
        <f>IF('[1]BLOC PM'!A182&lt;&gt;"",'[1]BLOC PM'!A182,"")</f>
        <v>0</v>
      </c>
      <c r="AP111" s="314">
        <f>IF(AND('[1]BLOC PM'!$J182&gt;[1]synthèse!AH$14,'[1]BLOC PM'!$J182&lt;[1]synthèse!AH$14+0.1),1,0)</f>
        <v>0</v>
      </c>
      <c r="AQ111" s="314">
        <f>IF(AND('[1]BLOC PM'!$J182&gt;[1]synthèse!AI$14,'[1]BLOC PM'!$J182&lt;[1]synthèse!AI$14+0.1),1,0)</f>
        <v>0</v>
      </c>
      <c r="AR111" s="314">
        <f>IF(AND('[1]BLOC PM'!$J182&gt;[1]synthèse!AJ$14,'[1]BLOC PM'!$J182&lt;[1]synthèse!AJ$14+0.1),1,0)</f>
        <v>0</v>
      </c>
      <c r="AS111" s="314">
        <f>IF(AND('[1]BLOC PM'!$J182&gt;[1]synthèse!AK$14,'[1]BLOC PM'!$J182&lt;[1]synthèse!AK$14+0.1),1,0)</f>
        <v>0</v>
      </c>
      <c r="AT111" s="314">
        <f>IF(AND('[1]BLOC PM'!$J182&gt;[1]synthèse!AL$14,'[1]BLOC PM'!$J182&lt;[1]synthèse!AL$14+0.1),1,0)</f>
        <v>0</v>
      </c>
      <c r="AU111" s="314">
        <f>IF(AND('[1]BLOC PM'!$J182&gt;[1]synthèse!AM$14,'[1]BLOC PM'!$J182&lt;[1]synthèse!AM$14+0.1),1,0)</f>
        <v>0</v>
      </c>
      <c r="AV111" s="314">
        <f>IF(AND('[1]BLOC PM'!$J182&gt;[1]synthèse!AN$14,'[1]BLOC PM'!$J182&lt;[1]synthèse!AN$14+0.1),1,0)</f>
        <v>0</v>
      </c>
      <c r="AW111" s="314">
        <f>IF(AND('[1]BLOC PM'!$J182&gt;[1]synthèse!AO$14,'[1]BLOC PM'!$J182&lt;[1]synthèse!AO$14+0.1),1,0)</f>
        <v>0</v>
      </c>
      <c r="AX111" s="314">
        <f>IF(AND('[1]BLOC PM'!$J182&gt;[1]synthèse!AP$14,'[1]BLOC PM'!$J182&lt;[1]synthèse!AP$14+0.1),1,0)</f>
        <v>0</v>
      </c>
      <c r="AY111" s="314">
        <f>IF(AND('[1]BLOC PM'!$J182&gt;[1]synthèse!AQ$14,'[1]BLOC PM'!$J182&lt;[1]synthèse!AQ$14+0.1),1,0)</f>
        <v>0</v>
      </c>
      <c r="AZ111" s="314">
        <f>IF(AND('[1]BLOC PM'!$J182&gt;[1]synthèse!AR$14,'[1]BLOC PM'!$J182&lt;[1]synthèse!AR$14+0.1),1,0)</f>
        <v>0</v>
      </c>
      <c r="BA111" s="314">
        <f>IF(AND('[1]BLOC PM'!$J182&gt;[1]synthèse!AS$14,'[1]BLOC PM'!$J182&lt;[1]synthèse!AS$14+0.1),1,0)</f>
        <v>0</v>
      </c>
      <c r="BB111" s="314">
        <f>IF(AND('[1]BLOC PM'!$J182&gt;[1]synthèse!AT$14,'[1]BLOC PM'!$J182&lt;[1]synthèse!AT$14+0.1),1,0)</f>
        <v>0</v>
      </c>
      <c r="BC111" s="314">
        <f>IF(AND('[1]BLOC PM'!$J182&gt;[1]synthèse!AU$14,'[1]BLOC PM'!$J182&lt;[1]synthèse!AU$14+0.1),1,0)</f>
        <v>0</v>
      </c>
      <c r="BD111" s="314">
        <f>IF(AND('[1]BLOC PM'!$J182&gt;[1]synthèse!AV$14,'[1]BLOC PM'!$J182&lt;[1]synthèse!AV$14+0.1),1,0)</f>
        <v>0</v>
      </c>
      <c r="BE111" s="314">
        <f>IF(AND('[1]BLOC PM'!$J182&gt;[1]synthèse!AW$14,'[1]BLOC PM'!$J182&lt;[1]synthèse!AW$14+0.1),1,0)</f>
        <v>0</v>
      </c>
      <c r="BF111" s="314">
        <f>IF(AND('[1]BLOC PM'!$J182&gt;[1]synthèse!AX$14,'[1]BLOC PM'!$J182&lt;[1]synthèse!AX$14+0.1),1,0)</f>
        <v>0</v>
      </c>
      <c r="BG111" s="314">
        <f>IF(AND('[1]BLOC PM'!$J182&gt;[1]synthèse!AY$14,'[1]BLOC PM'!$J182&lt;[1]synthèse!AY$14+0.1),1,0)</f>
        <v>0</v>
      </c>
      <c r="BH111" s="314">
        <f>IF(AND('[1]BLOC PM'!$J182&gt;[1]synthèse!AZ$14,'[1]BLOC PM'!$J182&lt;[1]synthèse!AZ$14+0.1),1,0)</f>
        <v>0</v>
      </c>
      <c r="BI111" s="314">
        <f>IF(AND('[1]BLOC PM'!$J182&gt;[1]synthèse!BA$14,'[1]BLOC PM'!$J182&lt;[1]synthèse!BA$14+0.1),1,0)</f>
        <v>0</v>
      </c>
      <c r="BJ111" s="314">
        <f>IF(AND('[1]BLOC PM'!$J182&gt;[1]synthèse!BB$14,'[1]BLOC PM'!$J182&lt;[1]synthèse!BB$14+0.1),1,0)</f>
        <v>0</v>
      </c>
      <c r="BK111" s="314">
        <f>IF(AND('[1]BLOC PM'!$J182&gt;[1]synthèse!BC$14,'[1]BLOC PM'!$J182&lt;[1]synthèse!BC$14+0.1),1,0)</f>
        <v>0</v>
      </c>
      <c r="BL111" s="314">
        <f>IF(AND('[1]BLOC PM'!$J182&gt;[1]synthèse!BD$14,'[1]BLOC PM'!$J182&lt;[1]synthèse!BD$14+0.1),1,0)</f>
        <v>0</v>
      </c>
      <c r="BM111" s="314">
        <f>IF(AND('[1]BLOC PM'!$J182&gt;[1]synthèse!BE$14,'[1]BLOC PM'!$J182&lt;[1]synthèse!BE$14+0.1),1,0)</f>
        <v>0</v>
      </c>
      <c r="BN111" s="314">
        <f>IF(AND('[1]BLOC PM'!$J182&gt;[1]synthèse!BF$14,'[1]BLOC PM'!$J182&lt;[1]synthèse!BF$14+0.1),1,0)</f>
        <v>0</v>
      </c>
      <c r="BO111" s="314">
        <f>IF(AND('[1]BLOC PM'!$J182&gt;[1]synthèse!BG$14,'[1]BLOC PM'!$J182&lt;[1]synthèse!BG$14+0.1),1,0)</f>
        <v>0</v>
      </c>
      <c r="BP111" s="314">
        <f>IF(AND('[1]BLOC PM'!$J182&gt;[1]synthèse!BH$14,'[1]BLOC PM'!$J182&lt;[1]synthèse!BH$14+0.1),1,0)</f>
        <v>0</v>
      </c>
      <c r="BQ111" s="314">
        <f>IF(AND('[1]BLOC PM'!$J182&gt;[1]synthèse!BI$14,'[1]BLOC PM'!$J182&lt;[1]synthèse!BI$14+0.1),1,0)</f>
        <v>0</v>
      </c>
      <c r="BR111" s="314">
        <f>IF(AND('[1]BLOC PM'!$J182&gt;[1]synthèse!BJ$14,'[1]BLOC PM'!$J182&lt;[1]synthèse!BJ$14+0.1),1,0)</f>
        <v>0</v>
      </c>
      <c r="BS111" s="314">
        <f>IF(AND('[1]BLOC PM'!$J182&gt;[1]synthèse!BK$14,'[1]BLOC PM'!$J182&lt;[1]synthèse!BK$14+0.1),1,0)</f>
        <v>0</v>
      </c>
      <c r="BT111" s="314">
        <f>IF(AND('[1]BLOC PM'!$J182&gt;[1]synthèse!BL$14,'[1]BLOC PM'!$J182&lt;[1]synthèse!BL$14+0.1),1,0)</f>
        <v>0</v>
      </c>
      <c r="BU111" s="314">
        <f>IF(AND('[1]BLOC PM'!$J182&gt;[1]synthèse!BM$14,'[1]BLOC PM'!$J182&lt;[1]synthèse!BM$14+0.1),1,0)</f>
        <v>0</v>
      </c>
      <c r="BV111" s="314">
        <f>IF(AND('[1]BLOC PM'!$J182&gt;[1]synthèse!BN$14,'[1]BLOC PM'!$J182&lt;[1]synthèse!BN$14+0.1),1,0)</f>
        <v>0</v>
      </c>
      <c r="BW111" s="314">
        <f>IF(AND('[1]BLOC PM'!$J182&gt;[1]synthèse!BO$14,'[1]BLOC PM'!$J182&lt;[1]synthèse!BO$14+0.1),1,0)</f>
        <v>0</v>
      </c>
      <c r="BX111" s="314">
        <f>IF(AND('[1]BLOC PM'!$J182&gt;[1]synthèse!BP$14,'[1]BLOC PM'!$J182&lt;[1]synthèse!BP$14+0.1),1,0)</f>
        <v>0</v>
      </c>
      <c r="BY111" s="314">
        <f>IF(AND('[1]BLOC PM'!$J182&gt;[1]synthèse!BQ$14,'[1]BLOC PM'!$J182&lt;[1]synthèse!BQ$14+0.1),1,0)</f>
        <v>0</v>
      </c>
      <c r="BZ111" s="314">
        <f>IF(AND('[1]BLOC PM'!$J182&gt;[1]synthèse!BR$14,'[1]BLOC PM'!$J182&lt;[1]synthèse!BR$14+0.1),1,0)</f>
        <v>0</v>
      </c>
      <c r="CA111" s="314">
        <f>IF(AND('[1]BLOC PM'!$J182&gt;[1]synthèse!BS$14,'[1]BLOC PM'!$J182&lt;[1]synthèse!BS$14+0.1),1,0)</f>
        <v>0</v>
      </c>
      <c r="CB111" s="314">
        <f>IF(AND('[1]BLOC PM'!$J182&gt;[1]synthèse!BT$14,'[1]BLOC PM'!$J182&lt;[1]synthèse!BT$14+0.1),1,0)</f>
        <v>0</v>
      </c>
      <c r="CC111" s="314">
        <f>IF(AND('[1]BLOC PM'!$J182&gt;[1]synthèse!BU$14,'[1]BLOC PM'!$J182&lt;[1]synthèse!BU$14+0.1),1,0)</f>
        <v>0</v>
      </c>
      <c r="CD111" s="314">
        <f>IF(AND('[1]BLOC PM'!$J182&gt;[1]synthèse!BV$14,'[1]BLOC PM'!$J182&lt;[1]synthèse!BV$14+0.1),1,0)</f>
        <v>0</v>
      </c>
      <c r="CE111" s="314">
        <f>IF(AND('[1]BLOC PM'!$J182&gt;[1]synthèse!BW$14,'[1]BLOC PM'!$J182&lt;[1]synthèse!BW$14+0.1),1,0)</f>
        <v>0</v>
      </c>
      <c r="CF111" s="314">
        <f>IF(AND('[1]BLOC PM'!$J182&gt;[1]synthèse!BX$14,'[1]BLOC PM'!$J182&lt;[1]synthèse!BX$14+0.1),1,0)</f>
        <v>0</v>
      </c>
      <c r="CG111" s="314">
        <f>IF(AND('[1]BLOC PM'!$J182&gt;[1]synthèse!BY$14,'[1]BLOC PM'!$J182&lt;[1]synthèse!BY$14+0.1),1,0)</f>
        <v>0</v>
      </c>
      <c r="CH111" s="314">
        <f>IF(AND('[1]BLOC PM'!$J182&gt;[1]synthèse!BZ$14,'[1]BLOC PM'!$J182&lt;[1]synthèse!BZ$14+0.1),1,0)</f>
        <v>0</v>
      </c>
      <c r="CI111" s="314">
        <f>IF(AND('[1]BLOC PM'!$J182&gt;[1]synthèse!CA$14,'[1]BLOC PM'!$J182&lt;[1]synthèse!CA$14+0.1),1,0)</f>
        <v>0</v>
      </c>
      <c r="CJ111" s="314">
        <f>IF(AND('[1]BLOC PM'!$J182&gt;[1]synthèse!CB$14,'[1]BLOC PM'!$J182&lt;[1]synthèse!CB$14+0.1),1,0)</f>
        <v>0</v>
      </c>
      <c r="CK111" s="314">
        <f>IF(AND('[1]BLOC PM'!$J182&gt;[1]synthèse!CC$14,'[1]BLOC PM'!$J182&lt;[1]synthèse!CC$14+0.1),1,0)</f>
        <v>0</v>
      </c>
      <c r="CL111" s="314">
        <f>IF(AND('[1]BLOC PM'!$J182&gt;[1]synthèse!CD$14,'[1]BLOC PM'!$J182&lt;[1]synthèse!CD$14+0.1),1,0)</f>
        <v>0</v>
      </c>
      <c r="CM111" s="314">
        <f>IF(AND('[1]BLOC PM'!$J182&gt;[1]synthèse!CE$14,'[1]BLOC PM'!$J182&lt;[1]synthèse!CE$14+0.1),1,0)</f>
        <v>0</v>
      </c>
      <c r="CN111" s="314">
        <f>IF(AND('[1]BLOC PM'!$J182&gt;[1]synthèse!CF$14,'[1]BLOC PM'!$J182&lt;[1]synthèse!CF$14+0.1),1,0)</f>
        <v>0</v>
      </c>
      <c r="CO111" s="314">
        <f>IF(AND('[1]BLOC PM'!$J182&gt;[1]synthèse!CG$14,'[1]BLOC PM'!$J182&lt;[1]synthèse!CG$14+0.1),1,0)</f>
        <v>0</v>
      </c>
      <c r="CP111" s="314">
        <f>IF(AND('[1]BLOC PM'!$J182&gt;[1]synthèse!CH$14,'[1]BLOC PM'!$J182&lt;[1]synthèse!CH$14+0.1),1,0)</f>
        <v>0</v>
      </c>
      <c r="CQ111" s="314">
        <f>IF(AND('[1]BLOC PM'!$J182&gt;[1]synthèse!CI$14,'[1]BLOC PM'!$J182&lt;[1]synthèse!CI$14+0.1),1,0)</f>
        <v>0</v>
      </c>
      <c r="CR111" s="314">
        <f>IF(AND('[1]BLOC PM'!$J182&gt;[1]synthèse!CJ$14,'[1]BLOC PM'!$J182&lt;[1]synthèse!CJ$14+0.1),1,0)</f>
        <v>0</v>
      </c>
      <c r="CS111" s="314">
        <f>IF(AND('[1]BLOC PM'!$J182&gt;[1]synthèse!CK$14,'[1]BLOC PM'!$J182&lt;[1]synthèse!CK$14+0.1),1,0)</f>
        <v>0</v>
      </c>
    </row>
    <row r="112" spans="1:102" ht="12.6" customHeight="1" x14ac:dyDescent="0.2">
      <c r="A112" s="168"/>
      <c r="B112" s="146"/>
      <c r="C112" s="168"/>
      <c r="D112" s="146"/>
      <c r="E112" s="146"/>
      <c r="F112" s="168"/>
      <c r="G112" s="168"/>
      <c r="H112" s="168"/>
      <c r="I112" s="168"/>
      <c r="J112" s="168"/>
      <c r="K112" s="181"/>
      <c r="L112" s="181"/>
      <c r="M112" s="181"/>
      <c r="N112" s="181"/>
      <c r="O112" s="181"/>
      <c r="P112" s="181"/>
      <c r="Q112" s="181"/>
      <c r="R112" s="181"/>
      <c r="S112" s="181"/>
      <c r="T112" s="315"/>
      <c r="U112" s="315"/>
      <c r="V112" s="310"/>
      <c r="X112" s="310"/>
      <c r="Y112" s="310"/>
      <c r="Z112" s="310"/>
      <c r="AA112" s="310"/>
      <c r="AB112" s="310"/>
      <c r="AO112" s="314">
        <f>IF('[1]BLOC PM'!A183&lt;&gt;"",'[1]BLOC PM'!A183,"")</f>
        <v>0</v>
      </c>
      <c r="AP112" s="314">
        <f>IF(AND('[1]BLOC PM'!$J183&gt;[1]synthèse!AH$14,'[1]BLOC PM'!$J183&lt;[1]synthèse!AH$14+0.1),1,0)</f>
        <v>0</v>
      </c>
      <c r="AQ112" s="314">
        <f>IF(AND('[1]BLOC PM'!$J183&gt;[1]synthèse!AI$14,'[1]BLOC PM'!$J183&lt;[1]synthèse!AI$14+0.1),1,0)</f>
        <v>0</v>
      </c>
      <c r="AR112" s="314">
        <f>IF(AND('[1]BLOC PM'!$J183&gt;[1]synthèse!AJ$14,'[1]BLOC PM'!$J183&lt;[1]synthèse!AJ$14+0.1),1,0)</f>
        <v>0</v>
      </c>
      <c r="AS112" s="314">
        <f>IF(AND('[1]BLOC PM'!$J183&gt;[1]synthèse!AK$14,'[1]BLOC PM'!$J183&lt;[1]synthèse!AK$14+0.1),1,0)</f>
        <v>0</v>
      </c>
      <c r="AT112" s="314">
        <f>IF(AND('[1]BLOC PM'!$J183&gt;[1]synthèse!AL$14,'[1]BLOC PM'!$J183&lt;[1]synthèse!AL$14+0.1),1,0)</f>
        <v>0</v>
      </c>
      <c r="AU112" s="314">
        <f>IF(AND('[1]BLOC PM'!$J183&gt;[1]synthèse!AM$14,'[1]BLOC PM'!$J183&lt;[1]synthèse!AM$14+0.1),1,0)</f>
        <v>0</v>
      </c>
      <c r="AV112" s="314">
        <f>IF(AND('[1]BLOC PM'!$J183&gt;[1]synthèse!AN$14,'[1]BLOC PM'!$J183&lt;[1]synthèse!AN$14+0.1),1,0)</f>
        <v>0</v>
      </c>
      <c r="AW112" s="314">
        <f>IF(AND('[1]BLOC PM'!$J183&gt;[1]synthèse!AO$14,'[1]BLOC PM'!$J183&lt;[1]synthèse!AO$14+0.1),1,0)</f>
        <v>0</v>
      </c>
      <c r="AX112" s="314">
        <f>IF(AND('[1]BLOC PM'!$J183&gt;[1]synthèse!AP$14,'[1]BLOC PM'!$J183&lt;[1]synthèse!AP$14+0.1),1,0)</f>
        <v>0</v>
      </c>
      <c r="AY112" s="314">
        <f>IF(AND('[1]BLOC PM'!$J183&gt;[1]synthèse!AQ$14,'[1]BLOC PM'!$J183&lt;[1]synthèse!AQ$14+0.1),1,0)</f>
        <v>0</v>
      </c>
      <c r="AZ112" s="314">
        <f>IF(AND('[1]BLOC PM'!$J183&gt;[1]synthèse!AR$14,'[1]BLOC PM'!$J183&lt;[1]synthèse!AR$14+0.1),1,0)</f>
        <v>0</v>
      </c>
      <c r="BA112" s="314">
        <f>IF(AND('[1]BLOC PM'!$J183&gt;[1]synthèse!AS$14,'[1]BLOC PM'!$J183&lt;[1]synthèse!AS$14+0.1),1,0)</f>
        <v>0</v>
      </c>
      <c r="BB112" s="314">
        <f>IF(AND('[1]BLOC PM'!$J183&gt;[1]synthèse!AT$14,'[1]BLOC PM'!$J183&lt;[1]synthèse!AT$14+0.1),1,0)</f>
        <v>0</v>
      </c>
      <c r="BC112" s="314">
        <f>IF(AND('[1]BLOC PM'!$J183&gt;[1]synthèse!AU$14,'[1]BLOC PM'!$J183&lt;[1]synthèse!AU$14+0.1),1,0)</f>
        <v>0</v>
      </c>
      <c r="BD112" s="314">
        <f>IF(AND('[1]BLOC PM'!$J183&gt;[1]synthèse!AV$14,'[1]BLOC PM'!$J183&lt;[1]synthèse!AV$14+0.1),1,0)</f>
        <v>0</v>
      </c>
      <c r="BE112" s="314">
        <f>IF(AND('[1]BLOC PM'!$J183&gt;[1]synthèse!AW$14,'[1]BLOC PM'!$J183&lt;[1]synthèse!AW$14+0.1),1,0)</f>
        <v>0</v>
      </c>
      <c r="BF112" s="314">
        <f>IF(AND('[1]BLOC PM'!$J183&gt;[1]synthèse!AX$14,'[1]BLOC PM'!$J183&lt;[1]synthèse!AX$14+0.1),1,0)</f>
        <v>0</v>
      </c>
      <c r="BG112" s="314">
        <f>IF(AND('[1]BLOC PM'!$J183&gt;[1]synthèse!AY$14,'[1]BLOC PM'!$J183&lt;[1]synthèse!AY$14+0.1),1,0)</f>
        <v>0</v>
      </c>
      <c r="BH112" s="314">
        <f>IF(AND('[1]BLOC PM'!$J183&gt;[1]synthèse!AZ$14,'[1]BLOC PM'!$J183&lt;[1]synthèse!AZ$14+0.1),1,0)</f>
        <v>0</v>
      </c>
      <c r="BI112" s="314">
        <f>IF(AND('[1]BLOC PM'!$J183&gt;[1]synthèse!BA$14,'[1]BLOC PM'!$J183&lt;[1]synthèse!BA$14+0.1),1,0)</f>
        <v>0</v>
      </c>
      <c r="BJ112" s="314">
        <f>IF(AND('[1]BLOC PM'!$J183&gt;[1]synthèse!BB$14,'[1]BLOC PM'!$J183&lt;[1]synthèse!BB$14+0.1),1,0)</f>
        <v>0</v>
      </c>
      <c r="BK112" s="314">
        <f>IF(AND('[1]BLOC PM'!$J183&gt;[1]synthèse!BC$14,'[1]BLOC PM'!$J183&lt;[1]synthèse!BC$14+0.1),1,0)</f>
        <v>0</v>
      </c>
      <c r="BL112" s="314">
        <f>IF(AND('[1]BLOC PM'!$J183&gt;[1]synthèse!BD$14,'[1]BLOC PM'!$J183&lt;[1]synthèse!BD$14+0.1),1,0)</f>
        <v>0</v>
      </c>
      <c r="BM112" s="314">
        <f>IF(AND('[1]BLOC PM'!$J183&gt;[1]synthèse!BE$14,'[1]BLOC PM'!$J183&lt;[1]synthèse!BE$14+0.1),1,0)</f>
        <v>0</v>
      </c>
      <c r="BN112" s="314">
        <f>IF(AND('[1]BLOC PM'!$J183&gt;[1]synthèse!BF$14,'[1]BLOC PM'!$J183&lt;[1]synthèse!BF$14+0.1),1,0)</f>
        <v>0</v>
      </c>
      <c r="BO112" s="314">
        <f>IF(AND('[1]BLOC PM'!$J183&gt;[1]synthèse!BG$14,'[1]BLOC PM'!$J183&lt;[1]synthèse!BG$14+0.1),1,0)</f>
        <v>0</v>
      </c>
      <c r="BP112" s="314">
        <f>IF(AND('[1]BLOC PM'!$J183&gt;[1]synthèse!BH$14,'[1]BLOC PM'!$J183&lt;[1]synthèse!BH$14+0.1),1,0)</f>
        <v>0</v>
      </c>
      <c r="BQ112" s="314">
        <f>IF(AND('[1]BLOC PM'!$J183&gt;[1]synthèse!BI$14,'[1]BLOC PM'!$J183&lt;[1]synthèse!BI$14+0.1),1,0)</f>
        <v>0</v>
      </c>
      <c r="BR112" s="314">
        <f>IF(AND('[1]BLOC PM'!$J183&gt;[1]synthèse!BJ$14,'[1]BLOC PM'!$J183&lt;[1]synthèse!BJ$14+0.1),1,0)</f>
        <v>0</v>
      </c>
      <c r="BS112" s="314">
        <f>IF(AND('[1]BLOC PM'!$J183&gt;[1]synthèse!BK$14,'[1]BLOC PM'!$J183&lt;[1]synthèse!BK$14+0.1),1,0)</f>
        <v>0</v>
      </c>
      <c r="BT112" s="314">
        <f>IF(AND('[1]BLOC PM'!$J183&gt;[1]synthèse!BL$14,'[1]BLOC PM'!$J183&lt;[1]synthèse!BL$14+0.1),1,0)</f>
        <v>0</v>
      </c>
      <c r="BU112" s="314">
        <f>IF(AND('[1]BLOC PM'!$J183&gt;[1]synthèse!BM$14,'[1]BLOC PM'!$J183&lt;[1]synthèse!BM$14+0.1),1,0)</f>
        <v>0</v>
      </c>
      <c r="BV112" s="314">
        <f>IF(AND('[1]BLOC PM'!$J183&gt;[1]synthèse!BN$14,'[1]BLOC PM'!$J183&lt;[1]synthèse!BN$14+0.1),1,0)</f>
        <v>0</v>
      </c>
      <c r="BW112" s="314">
        <f>IF(AND('[1]BLOC PM'!$J183&gt;[1]synthèse!BO$14,'[1]BLOC PM'!$J183&lt;[1]synthèse!BO$14+0.1),1,0)</f>
        <v>0</v>
      </c>
      <c r="BX112" s="314">
        <f>IF(AND('[1]BLOC PM'!$J183&gt;[1]synthèse!BP$14,'[1]BLOC PM'!$J183&lt;[1]synthèse!BP$14+0.1),1,0)</f>
        <v>0</v>
      </c>
      <c r="BY112" s="314">
        <f>IF(AND('[1]BLOC PM'!$J183&gt;[1]synthèse!BQ$14,'[1]BLOC PM'!$J183&lt;[1]synthèse!BQ$14+0.1),1,0)</f>
        <v>0</v>
      </c>
      <c r="BZ112" s="314">
        <f>IF(AND('[1]BLOC PM'!$J183&gt;[1]synthèse!BR$14,'[1]BLOC PM'!$J183&lt;[1]synthèse!BR$14+0.1),1,0)</f>
        <v>0</v>
      </c>
      <c r="CA112" s="314">
        <f>IF(AND('[1]BLOC PM'!$J183&gt;[1]synthèse!BS$14,'[1]BLOC PM'!$J183&lt;[1]synthèse!BS$14+0.1),1,0)</f>
        <v>0</v>
      </c>
      <c r="CB112" s="314">
        <f>IF(AND('[1]BLOC PM'!$J183&gt;[1]synthèse!BT$14,'[1]BLOC PM'!$J183&lt;[1]synthèse!BT$14+0.1),1,0)</f>
        <v>0</v>
      </c>
      <c r="CC112" s="314">
        <f>IF(AND('[1]BLOC PM'!$J183&gt;[1]synthèse!BU$14,'[1]BLOC PM'!$J183&lt;[1]synthèse!BU$14+0.1),1,0)</f>
        <v>0</v>
      </c>
      <c r="CD112" s="314">
        <f>IF(AND('[1]BLOC PM'!$J183&gt;[1]synthèse!BV$14,'[1]BLOC PM'!$J183&lt;[1]synthèse!BV$14+0.1),1,0)</f>
        <v>0</v>
      </c>
      <c r="CE112" s="314">
        <f>IF(AND('[1]BLOC PM'!$J183&gt;[1]synthèse!BW$14,'[1]BLOC PM'!$J183&lt;[1]synthèse!BW$14+0.1),1,0)</f>
        <v>0</v>
      </c>
      <c r="CF112" s="314">
        <f>IF(AND('[1]BLOC PM'!$J183&gt;[1]synthèse!BX$14,'[1]BLOC PM'!$J183&lt;[1]synthèse!BX$14+0.1),1,0)</f>
        <v>0</v>
      </c>
      <c r="CG112" s="314">
        <f>IF(AND('[1]BLOC PM'!$J183&gt;[1]synthèse!BY$14,'[1]BLOC PM'!$J183&lt;[1]synthèse!BY$14+0.1),1,0)</f>
        <v>0</v>
      </c>
      <c r="CH112" s="314">
        <f>IF(AND('[1]BLOC PM'!$J183&gt;[1]synthèse!BZ$14,'[1]BLOC PM'!$J183&lt;[1]synthèse!BZ$14+0.1),1,0)</f>
        <v>0</v>
      </c>
      <c r="CI112" s="314">
        <f>IF(AND('[1]BLOC PM'!$J183&gt;[1]synthèse!CA$14,'[1]BLOC PM'!$J183&lt;[1]synthèse!CA$14+0.1),1,0)</f>
        <v>0</v>
      </c>
      <c r="CJ112" s="314">
        <f>IF(AND('[1]BLOC PM'!$J183&gt;[1]synthèse!CB$14,'[1]BLOC PM'!$J183&lt;[1]synthèse!CB$14+0.1),1,0)</f>
        <v>0</v>
      </c>
      <c r="CK112" s="314">
        <f>IF(AND('[1]BLOC PM'!$J183&gt;[1]synthèse!CC$14,'[1]BLOC PM'!$J183&lt;[1]synthèse!CC$14+0.1),1,0)</f>
        <v>0</v>
      </c>
      <c r="CL112" s="314">
        <f>IF(AND('[1]BLOC PM'!$J183&gt;[1]synthèse!CD$14,'[1]BLOC PM'!$J183&lt;[1]synthèse!CD$14+0.1),1,0)</f>
        <v>0</v>
      </c>
      <c r="CM112" s="314">
        <f>IF(AND('[1]BLOC PM'!$J183&gt;[1]synthèse!CE$14,'[1]BLOC PM'!$J183&lt;[1]synthèse!CE$14+0.1),1,0)</f>
        <v>0</v>
      </c>
      <c r="CN112" s="314">
        <f>IF(AND('[1]BLOC PM'!$J183&gt;[1]synthèse!CF$14,'[1]BLOC PM'!$J183&lt;[1]synthèse!CF$14+0.1),1,0)</f>
        <v>0</v>
      </c>
      <c r="CO112" s="314">
        <f>IF(AND('[1]BLOC PM'!$J183&gt;[1]synthèse!CG$14,'[1]BLOC PM'!$J183&lt;[1]synthèse!CG$14+0.1),1,0)</f>
        <v>0</v>
      </c>
      <c r="CP112" s="314">
        <f>IF(AND('[1]BLOC PM'!$J183&gt;[1]synthèse!CH$14,'[1]BLOC PM'!$J183&lt;[1]synthèse!CH$14+0.1),1,0)</f>
        <v>0</v>
      </c>
      <c r="CQ112" s="314">
        <f>IF(AND('[1]BLOC PM'!$J183&gt;[1]synthèse!CI$14,'[1]BLOC PM'!$J183&lt;[1]synthèse!CI$14+0.1),1,0)</f>
        <v>0</v>
      </c>
      <c r="CR112" s="314">
        <f>IF(AND('[1]BLOC PM'!$J183&gt;[1]synthèse!CJ$14,'[1]BLOC PM'!$J183&lt;[1]synthèse!CJ$14+0.1),1,0)</f>
        <v>0</v>
      </c>
      <c r="CS112" s="314">
        <f>IF(AND('[1]BLOC PM'!$J183&gt;[1]synthèse!CK$14,'[1]BLOC PM'!$J183&lt;[1]synthèse!CK$14+0.1),1,0)</f>
        <v>0</v>
      </c>
    </row>
    <row r="113" spans="1:97" ht="12.6" customHeight="1" x14ac:dyDescent="0.2">
      <c r="A113" s="168"/>
      <c r="B113" s="146"/>
      <c r="C113" s="168"/>
      <c r="D113" s="146"/>
      <c r="E113" s="146"/>
      <c r="F113" s="168"/>
      <c r="G113" s="168"/>
      <c r="H113" s="168"/>
      <c r="I113" s="168"/>
      <c r="J113" s="168"/>
      <c r="K113" s="181"/>
      <c r="L113" s="181"/>
      <c r="M113" s="181"/>
      <c r="N113" s="181"/>
      <c r="O113" s="181"/>
      <c r="P113" s="181"/>
      <c r="Q113" s="181"/>
      <c r="R113" s="181"/>
      <c r="S113" s="181"/>
      <c r="T113" s="315"/>
      <c r="U113" s="315"/>
      <c r="V113" s="310"/>
      <c r="X113" s="310"/>
      <c r="Y113" s="310"/>
      <c r="Z113" s="310"/>
      <c r="AA113" s="310"/>
      <c r="AB113" s="310"/>
      <c r="AO113" s="314">
        <f>IF('[1]BLOC PM'!A184&lt;&gt;"",'[1]BLOC PM'!A184,"")</f>
        <v>0</v>
      </c>
      <c r="AP113" s="314">
        <f>IF(AND('[1]BLOC PM'!$J184&gt;[1]synthèse!AH$14,'[1]BLOC PM'!$J184&lt;[1]synthèse!AH$14+0.1),1,0)</f>
        <v>0</v>
      </c>
      <c r="AQ113" s="314">
        <f>IF(AND('[1]BLOC PM'!$J184&gt;[1]synthèse!AI$14,'[1]BLOC PM'!$J184&lt;[1]synthèse!AI$14+0.1),1,0)</f>
        <v>0</v>
      </c>
      <c r="AR113" s="314">
        <f>IF(AND('[1]BLOC PM'!$J184&gt;[1]synthèse!AJ$14,'[1]BLOC PM'!$J184&lt;[1]synthèse!AJ$14+0.1),1,0)</f>
        <v>0</v>
      </c>
      <c r="AS113" s="314">
        <f>IF(AND('[1]BLOC PM'!$J184&gt;[1]synthèse!AK$14,'[1]BLOC PM'!$J184&lt;[1]synthèse!AK$14+0.1),1,0)</f>
        <v>0</v>
      </c>
      <c r="AT113" s="314">
        <f>IF(AND('[1]BLOC PM'!$J184&gt;[1]synthèse!AL$14,'[1]BLOC PM'!$J184&lt;[1]synthèse!AL$14+0.1),1,0)</f>
        <v>0</v>
      </c>
      <c r="AU113" s="314">
        <f>IF(AND('[1]BLOC PM'!$J184&gt;[1]synthèse!AM$14,'[1]BLOC PM'!$J184&lt;[1]synthèse!AM$14+0.1),1,0)</f>
        <v>0</v>
      </c>
      <c r="AV113" s="314">
        <f>IF(AND('[1]BLOC PM'!$J184&gt;[1]synthèse!AN$14,'[1]BLOC PM'!$J184&lt;[1]synthèse!AN$14+0.1),1,0)</f>
        <v>0</v>
      </c>
      <c r="AW113" s="314">
        <f>IF(AND('[1]BLOC PM'!$J184&gt;[1]synthèse!AO$14,'[1]BLOC PM'!$J184&lt;[1]synthèse!AO$14+0.1),1,0)</f>
        <v>0</v>
      </c>
      <c r="AX113" s="314">
        <f>IF(AND('[1]BLOC PM'!$J184&gt;[1]synthèse!AP$14,'[1]BLOC PM'!$J184&lt;[1]synthèse!AP$14+0.1),1,0)</f>
        <v>0</v>
      </c>
      <c r="AY113" s="314">
        <f>IF(AND('[1]BLOC PM'!$J184&gt;[1]synthèse!AQ$14,'[1]BLOC PM'!$J184&lt;[1]synthèse!AQ$14+0.1),1,0)</f>
        <v>0</v>
      </c>
      <c r="AZ113" s="314">
        <f>IF(AND('[1]BLOC PM'!$J184&gt;[1]synthèse!AR$14,'[1]BLOC PM'!$J184&lt;[1]synthèse!AR$14+0.1),1,0)</f>
        <v>0</v>
      </c>
      <c r="BA113" s="314">
        <f>IF(AND('[1]BLOC PM'!$J184&gt;[1]synthèse!AS$14,'[1]BLOC PM'!$J184&lt;[1]synthèse!AS$14+0.1),1,0)</f>
        <v>0</v>
      </c>
      <c r="BB113" s="314">
        <f>IF(AND('[1]BLOC PM'!$J184&gt;[1]synthèse!AT$14,'[1]BLOC PM'!$J184&lt;[1]synthèse!AT$14+0.1),1,0)</f>
        <v>0</v>
      </c>
      <c r="BC113" s="314">
        <f>IF(AND('[1]BLOC PM'!$J184&gt;[1]synthèse!AU$14,'[1]BLOC PM'!$J184&lt;[1]synthèse!AU$14+0.1),1,0)</f>
        <v>0</v>
      </c>
      <c r="BD113" s="314">
        <f>IF(AND('[1]BLOC PM'!$J184&gt;[1]synthèse!AV$14,'[1]BLOC PM'!$J184&lt;[1]synthèse!AV$14+0.1),1,0)</f>
        <v>0</v>
      </c>
      <c r="BE113" s="314">
        <f>IF(AND('[1]BLOC PM'!$J184&gt;[1]synthèse!AW$14,'[1]BLOC PM'!$J184&lt;[1]synthèse!AW$14+0.1),1,0)</f>
        <v>0</v>
      </c>
      <c r="BF113" s="314">
        <f>IF(AND('[1]BLOC PM'!$J184&gt;[1]synthèse!AX$14,'[1]BLOC PM'!$J184&lt;[1]synthèse!AX$14+0.1),1,0)</f>
        <v>0</v>
      </c>
      <c r="BG113" s="314">
        <f>IF(AND('[1]BLOC PM'!$J184&gt;[1]synthèse!AY$14,'[1]BLOC PM'!$J184&lt;[1]synthèse!AY$14+0.1),1,0)</f>
        <v>0</v>
      </c>
      <c r="BH113" s="314">
        <f>IF(AND('[1]BLOC PM'!$J184&gt;[1]synthèse!AZ$14,'[1]BLOC PM'!$J184&lt;[1]synthèse!AZ$14+0.1),1,0)</f>
        <v>0</v>
      </c>
      <c r="BI113" s="314">
        <f>IF(AND('[1]BLOC PM'!$J184&gt;[1]synthèse!BA$14,'[1]BLOC PM'!$J184&lt;[1]synthèse!BA$14+0.1),1,0)</f>
        <v>0</v>
      </c>
      <c r="BJ113" s="314">
        <f>IF(AND('[1]BLOC PM'!$J184&gt;[1]synthèse!BB$14,'[1]BLOC PM'!$J184&lt;[1]synthèse!BB$14+0.1),1,0)</f>
        <v>0</v>
      </c>
      <c r="BK113" s="314">
        <f>IF(AND('[1]BLOC PM'!$J184&gt;[1]synthèse!BC$14,'[1]BLOC PM'!$J184&lt;[1]synthèse!BC$14+0.1),1,0)</f>
        <v>0</v>
      </c>
      <c r="BL113" s="314">
        <f>IF(AND('[1]BLOC PM'!$J184&gt;[1]synthèse!BD$14,'[1]BLOC PM'!$J184&lt;[1]synthèse!BD$14+0.1),1,0)</f>
        <v>0</v>
      </c>
      <c r="BM113" s="314">
        <f>IF(AND('[1]BLOC PM'!$J184&gt;[1]synthèse!BE$14,'[1]BLOC PM'!$J184&lt;[1]synthèse!BE$14+0.1),1,0)</f>
        <v>0</v>
      </c>
      <c r="BN113" s="314">
        <f>IF(AND('[1]BLOC PM'!$J184&gt;[1]synthèse!BF$14,'[1]BLOC PM'!$J184&lt;[1]synthèse!BF$14+0.1),1,0)</f>
        <v>0</v>
      </c>
      <c r="BO113" s="314">
        <f>IF(AND('[1]BLOC PM'!$J184&gt;[1]synthèse!BG$14,'[1]BLOC PM'!$J184&lt;[1]synthèse!BG$14+0.1),1,0)</f>
        <v>0</v>
      </c>
      <c r="BP113" s="314">
        <f>IF(AND('[1]BLOC PM'!$J184&gt;[1]synthèse!BH$14,'[1]BLOC PM'!$J184&lt;[1]synthèse!BH$14+0.1),1,0)</f>
        <v>0</v>
      </c>
      <c r="BQ113" s="314">
        <f>IF(AND('[1]BLOC PM'!$J184&gt;[1]synthèse!BI$14,'[1]BLOC PM'!$J184&lt;[1]synthèse!BI$14+0.1),1,0)</f>
        <v>0</v>
      </c>
      <c r="BR113" s="314">
        <f>IF(AND('[1]BLOC PM'!$J184&gt;[1]synthèse!BJ$14,'[1]BLOC PM'!$J184&lt;[1]synthèse!BJ$14+0.1),1,0)</f>
        <v>0</v>
      </c>
      <c r="BS113" s="314">
        <f>IF(AND('[1]BLOC PM'!$J184&gt;[1]synthèse!BK$14,'[1]BLOC PM'!$J184&lt;[1]synthèse!BK$14+0.1),1,0)</f>
        <v>0</v>
      </c>
      <c r="BT113" s="314">
        <f>IF(AND('[1]BLOC PM'!$J184&gt;[1]synthèse!BL$14,'[1]BLOC PM'!$J184&lt;[1]synthèse!BL$14+0.1),1,0)</f>
        <v>0</v>
      </c>
      <c r="BU113" s="314">
        <f>IF(AND('[1]BLOC PM'!$J184&gt;[1]synthèse!BM$14,'[1]BLOC PM'!$J184&lt;[1]synthèse!BM$14+0.1),1,0)</f>
        <v>0</v>
      </c>
      <c r="BV113" s="314">
        <f>IF(AND('[1]BLOC PM'!$J184&gt;[1]synthèse!BN$14,'[1]BLOC PM'!$J184&lt;[1]synthèse!BN$14+0.1),1,0)</f>
        <v>0</v>
      </c>
      <c r="BW113" s="314">
        <f>IF(AND('[1]BLOC PM'!$J184&gt;[1]synthèse!BO$14,'[1]BLOC PM'!$J184&lt;[1]synthèse!BO$14+0.1),1,0)</f>
        <v>0</v>
      </c>
      <c r="BX113" s="314">
        <f>IF(AND('[1]BLOC PM'!$J184&gt;[1]synthèse!BP$14,'[1]BLOC PM'!$J184&lt;[1]synthèse!BP$14+0.1),1,0)</f>
        <v>0</v>
      </c>
      <c r="BY113" s="314">
        <f>IF(AND('[1]BLOC PM'!$J184&gt;[1]synthèse!BQ$14,'[1]BLOC PM'!$J184&lt;[1]synthèse!BQ$14+0.1),1,0)</f>
        <v>0</v>
      </c>
      <c r="BZ113" s="314">
        <f>IF(AND('[1]BLOC PM'!$J184&gt;[1]synthèse!BR$14,'[1]BLOC PM'!$J184&lt;[1]synthèse!BR$14+0.1),1,0)</f>
        <v>0</v>
      </c>
      <c r="CA113" s="314">
        <f>IF(AND('[1]BLOC PM'!$J184&gt;[1]synthèse!BS$14,'[1]BLOC PM'!$J184&lt;[1]synthèse!BS$14+0.1),1,0)</f>
        <v>0</v>
      </c>
      <c r="CB113" s="314">
        <f>IF(AND('[1]BLOC PM'!$J184&gt;[1]synthèse!BT$14,'[1]BLOC PM'!$J184&lt;[1]synthèse!BT$14+0.1),1,0)</f>
        <v>0</v>
      </c>
      <c r="CC113" s="314">
        <f>IF(AND('[1]BLOC PM'!$J184&gt;[1]synthèse!BU$14,'[1]BLOC PM'!$J184&lt;[1]synthèse!BU$14+0.1),1,0)</f>
        <v>0</v>
      </c>
      <c r="CD113" s="314">
        <f>IF(AND('[1]BLOC PM'!$J184&gt;[1]synthèse!BV$14,'[1]BLOC PM'!$J184&lt;[1]synthèse!BV$14+0.1),1,0)</f>
        <v>0</v>
      </c>
      <c r="CE113" s="314">
        <f>IF(AND('[1]BLOC PM'!$J184&gt;[1]synthèse!BW$14,'[1]BLOC PM'!$J184&lt;[1]synthèse!BW$14+0.1),1,0)</f>
        <v>0</v>
      </c>
      <c r="CF113" s="314">
        <f>IF(AND('[1]BLOC PM'!$J184&gt;[1]synthèse!BX$14,'[1]BLOC PM'!$J184&lt;[1]synthèse!BX$14+0.1),1,0)</f>
        <v>0</v>
      </c>
      <c r="CG113" s="314">
        <f>IF(AND('[1]BLOC PM'!$J184&gt;[1]synthèse!BY$14,'[1]BLOC PM'!$J184&lt;[1]synthèse!BY$14+0.1),1,0)</f>
        <v>0</v>
      </c>
      <c r="CH113" s="314">
        <f>IF(AND('[1]BLOC PM'!$J184&gt;[1]synthèse!BZ$14,'[1]BLOC PM'!$J184&lt;[1]synthèse!BZ$14+0.1),1,0)</f>
        <v>0</v>
      </c>
      <c r="CI113" s="314">
        <f>IF(AND('[1]BLOC PM'!$J184&gt;[1]synthèse!CA$14,'[1]BLOC PM'!$J184&lt;[1]synthèse!CA$14+0.1),1,0)</f>
        <v>0</v>
      </c>
      <c r="CJ113" s="314">
        <f>IF(AND('[1]BLOC PM'!$J184&gt;[1]synthèse!CB$14,'[1]BLOC PM'!$J184&lt;[1]synthèse!CB$14+0.1),1,0)</f>
        <v>0</v>
      </c>
      <c r="CK113" s="314">
        <f>IF(AND('[1]BLOC PM'!$J184&gt;[1]synthèse!CC$14,'[1]BLOC PM'!$J184&lt;[1]synthèse!CC$14+0.1),1,0)</f>
        <v>0</v>
      </c>
      <c r="CL113" s="314">
        <f>IF(AND('[1]BLOC PM'!$J184&gt;[1]synthèse!CD$14,'[1]BLOC PM'!$J184&lt;[1]synthèse!CD$14+0.1),1,0)</f>
        <v>0</v>
      </c>
      <c r="CM113" s="314">
        <f>IF(AND('[1]BLOC PM'!$J184&gt;[1]synthèse!CE$14,'[1]BLOC PM'!$J184&lt;[1]synthèse!CE$14+0.1),1,0)</f>
        <v>0</v>
      </c>
      <c r="CN113" s="314">
        <f>IF(AND('[1]BLOC PM'!$J184&gt;[1]synthèse!CF$14,'[1]BLOC PM'!$J184&lt;[1]synthèse!CF$14+0.1),1,0)</f>
        <v>0</v>
      </c>
      <c r="CO113" s="314">
        <f>IF(AND('[1]BLOC PM'!$J184&gt;[1]synthèse!CG$14,'[1]BLOC PM'!$J184&lt;[1]synthèse!CG$14+0.1),1,0)</f>
        <v>0</v>
      </c>
      <c r="CP113" s="314">
        <f>IF(AND('[1]BLOC PM'!$J184&gt;[1]synthèse!CH$14,'[1]BLOC PM'!$J184&lt;[1]synthèse!CH$14+0.1),1,0)</f>
        <v>0</v>
      </c>
      <c r="CQ113" s="314">
        <f>IF(AND('[1]BLOC PM'!$J184&gt;[1]synthèse!CI$14,'[1]BLOC PM'!$J184&lt;[1]synthèse!CI$14+0.1),1,0)</f>
        <v>0</v>
      </c>
      <c r="CR113" s="314">
        <f>IF(AND('[1]BLOC PM'!$J184&gt;[1]synthèse!CJ$14,'[1]BLOC PM'!$J184&lt;[1]synthèse!CJ$14+0.1),1,0)</f>
        <v>0</v>
      </c>
      <c r="CS113" s="314">
        <f>IF(AND('[1]BLOC PM'!$J184&gt;[1]synthèse!CK$14,'[1]BLOC PM'!$J184&lt;[1]synthèse!CK$14+0.1),1,0)</f>
        <v>0</v>
      </c>
    </row>
    <row r="114" spans="1:97" ht="12.6" customHeight="1" x14ac:dyDescent="0.2">
      <c r="A114" s="168"/>
      <c r="B114" s="146"/>
      <c r="C114" s="168"/>
      <c r="D114" s="146"/>
      <c r="E114" s="146"/>
      <c r="F114" s="168"/>
      <c r="G114" s="168"/>
      <c r="H114" s="168"/>
      <c r="I114" s="168"/>
      <c r="J114" s="168"/>
      <c r="K114" s="181"/>
      <c r="L114" s="181"/>
      <c r="M114" s="181"/>
      <c r="N114" s="181"/>
      <c r="O114" s="181"/>
      <c r="P114" s="181"/>
      <c r="Q114" s="181"/>
      <c r="R114" s="181"/>
      <c r="S114" s="181"/>
      <c r="T114" s="315"/>
      <c r="U114" s="315"/>
      <c r="V114" s="310"/>
      <c r="X114" s="310"/>
      <c r="Y114" s="310"/>
      <c r="Z114" s="310"/>
      <c r="AA114" s="310"/>
      <c r="AB114" s="310"/>
      <c r="AO114" s="314">
        <f>IF('[1]BLOC PM'!A185&lt;&gt;"",'[1]BLOC PM'!A185,"")</f>
        <v>0</v>
      </c>
      <c r="AP114" s="314">
        <f>IF(AND('[1]BLOC PM'!$J185&gt;[1]synthèse!AH$14,'[1]BLOC PM'!$J185&lt;[1]synthèse!AH$14+0.1),1,0)</f>
        <v>0</v>
      </c>
      <c r="AQ114" s="314">
        <f>IF(AND('[1]BLOC PM'!$J185&gt;[1]synthèse!AI$14,'[1]BLOC PM'!$J185&lt;[1]synthèse!AI$14+0.1),1,0)</f>
        <v>0</v>
      </c>
      <c r="AR114" s="314">
        <f>IF(AND('[1]BLOC PM'!$J185&gt;[1]synthèse!AJ$14,'[1]BLOC PM'!$J185&lt;[1]synthèse!AJ$14+0.1),1,0)</f>
        <v>0</v>
      </c>
      <c r="AS114" s="314">
        <f>IF(AND('[1]BLOC PM'!$J185&gt;[1]synthèse!AK$14,'[1]BLOC PM'!$J185&lt;[1]synthèse!AK$14+0.1),1,0)</f>
        <v>0</v>
      </c>
      <c r="AT114" s="314">
        <f>IF(AND('[1]BLOC PM'!$J185&gt;[1]synthèse!AL$14,'[1]BLOC PM'!$J185&lt;[1]synthèse!AL$14+0.1),1,0)</f>
        <v>0</v>
      </c>
      <c r="AU114" s="314">
        <f>IF(AND('[1]BLOC PM'!$J185&gt;[1]synthèse!AM$14,'[1]BLOC PM'!$J185&lt;[1]synthèse!AM$14+0.1),1,0)</f>
        <v>0</v>
      </c>
      <c r="AV114" s="314">
        <f>IF(AND('[1]BLOC PM'!$J185&gt;[1]synthèse!AN$14,'[1]BLOC PM'!$J185&lt;[1]synthèse!AN$14+0.1),1,0)</f>
        <v>0</v>
      </c>
      <c r="AW114" s="314">
        <f>IF(AND('[1]BLOC PM'!$J185&gt;[1]synthèse!AO$14,'[1]BLOC PM'!$J185&lt;[1]synthèse!AO$14+0.1),1,0)</f>
        <v>0</v>
      </c>
      <c r="AX114" s="314">
        <f>IF(AND('[1]BLOC PM'!$J185&gt;[1]synthèse!AP$14,'[1]BLOC PM'!$J185&lt;[1]synthèse!AP$14+0.1),1,0)</f>
        <v>0</v>
      </c>
      <c r="AY114" s="314">
        <f>IF(AND('[1]BLOC PM'!$J185&gt;[1]synthèse!AQ$14,'[1]BLOC PM'!$J185&lt;[1]synthèse!AQ$14+0.1),1,0)</f>
        <v>0</v>
      </c>
      <c r="AZ114" s="314">
        <f>IF(AND('[1]BLOC PM'!$J185&gt;[1]synthèse!AR$14,'[1]BLOC PM'!$J185&lt;[1]synthèse!AR$14+0.1),1,0)</f>
        <v>0</v>
      </c>
      <c r="BA114" s="314">
        <f>IF(AND('[1]BLOC PM'!$J185&gt;[1]synthèse!AS$14,'[1]BLOC PM'!$J185&lt;[1]synthèse!AS$14+0.1),1,0)</f>
        <v>0</v>
      </c>
      <c r="BB114" s="314">
        <f>IF(AND('[1]BLOC PM'!$J185&gt;[1]synthèse!AT$14,'[1]BLOC PM'!$J185&lt;[1]synthèse!AT$14+0.1),1,0)</f>
        <v>0</v>
      </c>
      <c r="BC114" s="314">
        <f>IF(AND('[1]BLOC PM'!$J185&gt;[1]synthèse!AU$14,'[1]BLOC PM'!$J185&lt;[1]synthèse!AU$14+0.1),1,0)</f>
        <v>0</v>
      </c>
      <c r="BD114" s="314">
        <f>IF(AND('[1]BLOC PM'!$J185&gt;[1]synthèse!AV$14,'[1]BLOC PM'!$J185&lt;[1]synthèse!AV$14+0.1),1,0)</f>
        <v>0</v>
      </c>
      <c r="BE114" s="314">
        <f>IF(AND('[1]BLOC PM'!$J185&gt;[1]synthèse!AW$14,'[1]BLOC PM'!$J185&lt;[1]synthèse!AW$14+0.1),1,0)</f>
        <v>0</v>
      </c>
      <c r="BF114" s="314">
        <f>IF(AND('[1]BLOC PM'!$J185&gt;[1]synthèse!AX$14,'[1]BLOC PM'!$J185&lt;[1]synthèse!AX$14+0.1),1,0)</f>
        <v>0</v>
      </c>
      <c r="BG114" s="314">
        <f>IF(AND('[1]BLOC PM'!$J185&gt;[1]synthèse!AY$14,'[1]BLOC PM'!$J185&lt;[1]synthèse!AY$14+0.1),1,0)</f>
        <v>0</v>
      </c>
      <c r="BH114" s="314">
        <f>IF(AND('[1]BLOC PM'!$J185&gt;[1]synthèse!AZ$14,'[1]BLOC PM'!$J185&lt;[1]synthèse!AZ$14+0.1),1,0)</f>
        <v>0</v>
      </c>
      <c r="BI114" s="314">
        <f>IF(AND('[1]BLOC PM'!$J185&gt;[1]synthèse!BA$14,'[1]BLOC PM'!$J185&lt;[1]synthèse!BA$14+0.1),1,0)</f>
        <v>0</v>
      </c>
      <c r="BJ114" s="314">
        <f>IF(AND('[1]BLOC PM'!$J185&gt;[1]synthèse!BB$14,'[1]BLOC PM'!$J185&lt;[1]synthèse!BB$14+0.1),1,0)</f>
        <v>0</v>
      </c>
      <c r="BK114" s="314">
        <f>IF(AND('[1]BLOC PM'!$J185&gt;[1]synthèse!BC$14,'[1]BLOC PM'!$J185&lt;[1]synthèse!BC$14+0.1),1,0)</f>
        <v>0</v>
      </c>
      <c r="BL114" s="314">
        <f>IF(AND('[1]BLOC PM'!$J185&gt;[1]synthèse!BD$14,'[1]BLOC PM'!$J185&lt;[1]synthèse!BD$14+0.1),1,0)</f>
        <v>0</v>
      </c>
      <c r="BM114" s="314">
        <f>IF(AND('[1]BLOC PM'!$J185&gt;[1]synthèse!BE$14,'[1]BLOC PM'!$J185&lt;[1]synthèse!BE$14+0.1),1,0)</f>
        <v>0</v>
      </c>
      <c r="BN114" s="314">
        <f>IF(AND('[1]BLOC PM'!$J185&gt;[1]synthèse!BF$14,'[1]BLOC PM'!$J185&lt;[1]synthèse!BF$14+0.1),1,0)</f>
        <v>0</v>
      </c>
      <c r="BO114" s="314">
        <f>IF(AND('[1]BLOC PM'!$J185&gt;[1]synthèse!BG$14,'[1]BLOC PM'!$J185&lt;[1]synthèse!BG$14+0.1),1,0)</f>
        <v>0</v>
      </c>
      <c r="BP114" s="314">
        <f>IF(AND('[1]BLOC PM'!$J185&gt;[1]synthèse!BH$14,'[1]BLOC PM'!$J185&lt;[1]synthèse!BH$14+0.1),1,0)</f>
        <v>0</v>
      </c>
      <c r="BQ114" s="314">
        <f>IF(AND('[1]BLOC PM'!$J185&gt;[1]synthèse!BI$14,'[1]BLOC PM'!$J185&lt;[1]synthèse!BI$14+0.1),1,0)</f>
        <v>0</v>
      </c>
      <c r="BR114" s="314">
        <f>IF(AND('[1]BLOC PM'!$J185&gt;[1]synthèse!BJ$14,'[1]BLOC PM'!$J185&lt;[1]synthèse!BJ$14+0.1),1,0)</f>
        <v>0</v>
      </c>
      <c r="BS114" s="314">
        <f>IF(AND('[1]BLOC PM'!$J185&gt;[1]synthèse!BK$14,'[1]BLOC PM'!$J185&lt;[1]synthèse!BK$14+0.1),1,0)</f>
        <v>0</v>
      </c>
      <c r="BT114" s="314">
        <f>IF(AND('[1]BLOC PM'!$J185&gt;[1]synthèse!BL$14,'[1]BLOC PM'!$J185&lt;[1]synthèse!BL$14+0.1),1,0)</f>
        <v>0</v>
      </c>
      <c r="BU114" s="314">
        <f>IF(AND('[1]BLOC PM'!$J185&gt;[1]synthèse!BM$14,'[1]BLOC PM'!$J185&lt;[1]synthèse!BM$14+0.1),1,0)</f>
        <v>0</v>
      </c>
      <c r="BV114" s="314">
        <f>IF(AND('[1]BLOC PM'!$J185&gt;[1]synthèse!BN$14,'[1]BLOC PM'!$J185&lt;[1]synthèse!BN$14+0.1),1,0)</f>
        <v>0</v>
      </c>
      <c r="BW114" s="314">
        <f>IF(AND('[1]BLOC PM'!$J185&gt;[1]synthèse!BO$14,'[1]BLOC PM'!$J185&lt;[1]synthèse!BO$14+0.1),1,0)</f>
        <v>0</v>
      </c>
      <c r="BX114" s="314">
        <f>IF(AND('[1]BLOC PM'!$J185&gt;[1]synthèse!BP$14,'[1]BLOC PM'!$J185&lt;[1]synthèse!BP$14+0.1),1,0)</f>
        <v>0</v>
      </c>
      <c r="BY114" s="314">
        <f>IF(AND('[1]BLOC PM'!$J185&gt;[1]synthèse!BQ$14,'[1]BLOC PM'!$J185&lt;[1]synthèse!BQ$14+0.1),1,0)</f>
        <v>0</v>
      </c>
      <c r="BZ114" s="314">
        <f>IF(AND('[1]BLOC PM'!$J185&gt;[1]synthèse!BR$14,'[1]BLOC PM'!$J185&lt;[1]synthèse!BR$14+0.1),1,0)</f>
        <v>0</v>
      </c>
      <c r="CA114" s="314">
        <f>IF(AND('[1]BLOC PM'!$J185&gt;[1]synthèse!BS$14,'[1]BLOC PM'!$J185&lt;[1]synthèse!BS$14+0.1),1,0)</f>
        <v>0</v>
      </c>
      <c r="CB114" s="314">
        <f>IF(AND('[1]BLOC PM'!$J185&gt;[1]synthèse!BT$14,'[1]BLOC PM'!$J185&lt;[1]synthèse!BT$14+0.1),1,0)</f>
        <v>0</v>
      </c>
      <c r="CC114" s="314">
        <f>IF(AND('[1]BLOC PM'!$J185&gt;[1]synthèse!BU$14,'[1]BLOC PM'!$J185&lt;[1]synthèse!BU$14+0.1),1,0)</f>
        <v>0</v>
      </c>
      <c r="CD114" s="314">
        <f>IF(AND('[1]BLOC PM'!$J185&gt;[1]synthèse!BV$14,'[1]BLOC PM'!$J185&lt;[1]synthèse!BV$14+0.1),1,0)</f>
        <v>0</v>
      </c>
      <c r="CE114" s="314">
        <f>IF(AND('[1]BLOC PM'!$J185&gt;[1]synthèse!BW$14,'[1]BLOC PM'!$J185&lt;[1]synthèse!BW$14+0.1),1,0)</f>
        <v>0</v>
      </c>
      <c r="CF114" s="314">
        <f>IF(AND('[1]BLOC PM'!$J185&gt;[1]synthèse!BX$14,'[1]BLOC PM'!$J185&lt;[1]synthèse!BX$14+0.1),1,0)</f>
        <v>0</v>
      </c>
      <c r="CG114" s="314">
        <f>IF(AND('[1]BLOC PM'!$J185&gt;[1]synthèse!BY$14,'[1]BLOC PM'!$J185&lt;[1]synthèse!BY$14+0.1),1,0)</f>
        <v>0</v>
      </c>
      <c r="CH114" s="314">
        <f>IF(AND('[1]BLOC PM'!$J185&gt;[1]synthèse!BZ$14,'[1]BLOC PM'!$J185&lt;[1]synthèse!BZ$14+0.1),1,0)</f>
        <v>0</v>
      </c>
      <c r="CI114" s="314">
        <f>IF(AND('[1]BLOC PM'!$J185&gt;[1]synthèse!CA$14,'[1]BLOC PM'!$J185&lt;[1]synthèse!CA$14+0.1),1,0)</f>
        <v>0</v>
      </c>
      <c r="CJ114" s="314">
        <f>IF(AND('[1]BLOC PM'!$J185&gt;[1]synthèse!CB$14,'[1]BLOC PM'!$J185&lt;[1]synthèse!CB$14+0.1),1,0)</f>
        <v>0</v>
      </c>
      <c r="CK114" s="314">
        <f>IF(AND('[1]BLOC PM'!$J185&gt;[1]synthèse!CC$14,'[1]BLOC PM'!$J185&lt;[1]synthèse!CC$14+0.1),1,0)</f>
        <v>0</v>
      </c>
      <c r="CL114" s="314">
        <f>IF(AND('[1]BLOC PM'!$J185&gt;[1]synthèse!CD$14,'[1]BLOC PM'!$J185&lt;[1]synthèse!CD$14+0.1),1,0)</f>
        <v>0</v>
      </c>
      <c r="CM114" s="314">
        <f>IF(AND('[1]BLOC PM'!$J185&gt;[1]synthèse!CE$14,'[1]BLOC PM'!$J185&lt;[1]synthèse!CE$14+0.1),1,0)</f>
        <v>0</v>
      </c>
      <c r="CN114" s="314">
        <f>IF(AND('[1]BLOC PM'!$J185&gt;[1]synthèse!CF$14,'[1]BLOC PM'!$J185&lt;[1]synthèse!CF$14+0.1),1,0)</f>
        <v>0</v>
      </c>
      <c r="CO114" s="314">
        <f>IF(AND('[1]BLOC PM'!$J185&gt;[1]synthèse!CG$14,'[1]BLOC PM'!$J185&lt;[1]synthèse!CG$14+0.1),1,0)</f>
        <v>0</v>
      </c>
      <c r="CP114" s="314">
        <f>IF(AND('[1]BLOC PM'!$J185&gt;[1]synthèse!CH$14,'[1]BLOC PM'!$J185&lt;[1]synthèse!CH$14+0.1),1,0)</f>
        <v>0</v>
      </c>
      <c r="CQ114" s="314">
        <f>IF(AND('[1]BLOC PM'!$J185&gt;[1]synthèse!CI$14,'[1]BLOC PM'!$J185&lt;[1]synthèse!CI$14+0.1),1,0)</f>
        <v>0</v>
      </c>
      <c r="CR114" s="314">
        <f>IF(AND('[1]BLOC PM'!$J185&gt;[1]synthèse!CJ$14,'[1]BLOC PM'!$J185&lt;[1]synthèse!CJ$14+0.1),1,0)</f>
        <v>0</v>
      </c>
      <c r="CS114" s="314">
        <f>IF(AND('[1]BLOC PM'!$J185&gt;[1]synthèse!CK$14,'[1]BLOC PM'!$J185&lt;[1]synthèse!CK$14+0.1),1,0)</f>
        <v>0</v>
      </c>
    </row>
    <row r="115" spans="1:97" ht="12.6" customHeight="1" x14ac:dyDescent="0.2">
      <c r="A115" s="168"/>
      <c r="B115" s="146"/>
      <c r="C115" s="168"/>
      <c r="D115" s="146"/>
      <c r="E115" s="146"/>
      <c r="F115" s="168"/>
      <c r="G115" s="168"/>
      <c r="H115" s="168"/>
      <c r="I115" s="168"/>
      <c r="J115" s="168"/>
      <c r="K115" s="181"/>
      <c r="L115" s="181"/>
      <c r="M115" s="181"/>
      <c r="N115" s="181"/>
      <c r="O115" s="181"/>
      <c r="P115" s="181"/>
      <c r="Q115" s="181"/>
      <c r="R115" s="181"/>
      <c r="S115" s="181"/>
      <c r="T115" s="315"/>
      <c r="U115" s="315"/>
      <c r="V115" s="310"/>
      <c r="X115" s="310"/>
      <c r="Y115" s="310"/>
      <c r="Z115" s="310"/>
      <c r="AA115" s="310"/>
      <c r="AB115" s="310"/>
      <c r="AO115" s="314">
        <f>IF('[1]BLOC PM'!A186&lt;&gt;"",'[1]BLOC PM'!A186,"")</f>
        <v>0</v>
      </c>
      <c r="AP115" s="314">
        <f>IF(AND('[1]BLOC PM'!$J186&gt;[1]synthèse!AH$14,'[1]BLOC PM'!$J186&lt;[1]synthèse!AH$14+0.1),1,0)</f>
        <v>0</v>
      </c>
      <c r="AQ115" s="314">
        <f>IF(AND('[1]BLOC PM'!$J186&gt;[1]synthèse!AI$14,'[1]BLOC PM'!$J186&lt;[1]synthèse!AI$14+0.1),1,0)</f>
        <v>0</v>
      </c>
      <c r="AR115" s="314">
        <f>IF(AND('[1]BLOC PM'!$J186&gt;[1]synthèse!AJ$14,'[1]BLOC PM'!$J186&lt;[1]synthèse!AJ$14+0.1),1,0)</f>
        <v>0</v>
      </c>
      <c r="AS115" s="314">
        <f>IF(AND('[1]BLOC PM'!$J186&gt;[1]synthèse!AK$14,'[1]BLOC PM'!$J186&lt;[1]synthèse!AK$14+0.1),1,0)</f>
        <v>0</v>
      </c>
      <c r="AT115" s="314">
        <f>IF(AND('[1]BLOC PM'!$J186&gt;[1]synthèse!AL$14,'[1]BLOC PM'!$J186&lt;[1]synthèse!AL$14+0.1),1,0)</f>
        <v>0</v>
      </c>
      <c r="AU115" s="314">
        <f>IF(AND('[1]BLOC PM'!$J186&gt;[1]synthèse!AM$14,'[1]BLOC PM'!$J186&lt;[1]synthèse!AM$14+0.1),1,0)</f>
        <v>0</v>
      </c>
      <c r="AV115" s="314">
        <f>IF(AND('[1]BLOC PM'!$J186&gt;[1]synthèse!AN$14,'[1]BLOC PM'!$J186&lt;[1]synthèse!AN$14+0.1),1,0)</f>
        <v>0</v>
      </c>
      <c r="AW115" s="314">
        <f>IF(AND('[1]BLOC PM'!$J186&gt;[1]synthèse!AO$14,'[1]BLOC PM'!$J186&lt;[1]synthèse!AO$14+0.1),1,0)</f>
        <v>0</v>
      </c>
      <c r="AX115" s="314">
        <f>IF(AND('[1]BLOC PM'!$J186&gt;[1]synthèse!AP$14,'[1]BLOC PM'!$J186&lt;[1]synthèse!AP$14+0.1),1,0)</f>
        <v>0</v>
      </c>
      <c r="AY115" s="314">
        <f>IF(AND('[1]BLOC PM'!$J186&gt;[1]synthèse!AQ$14,'[1]BLOC PM'!$J186&lt;[1]synthèse!AQ$14+0.1),1,0)</f>
        <v>0</v>
      </c>
      <c r="AZ115" s="314">
        <f>IF(AND('[1]BLOC PM'!$J186&gt;[1]synthèse!AR$14,'[1]BLOC PM'!$J186&lt;[1]synthèse!AR$14+0.1),1,0)</f>
        <v>0</v>
      </c>
      <c r="BA115" s="314">
        <f>IF(AND('[1]BLOC PM'!$J186&gt;[1]synthèse!AS$14,'[1]BLOC PM'!$J186&lt;[1]synthèse!AS$14+0.1),1,0)</f>
        <v>0</v>
      </c>
      <c r="BB115" s="314">
        <f>IF(AND('[1]BLOC PM'!$J186&gt;[1]synthèse!AT$14,'[1]BLOC PM'!$J186&lt;[1]synthèse!AT$14+0.1),1,0)</f>
        <v>0</v>
      </c>
      <c r="BC115" s="314">
        <f>IF(AND('[1]BLOC PM'!$J186&gt;[1]synthèse!AU$14,'[1]BLOC PM'!$J186&lt;[1]synthèse!AU$14+0.1),1,0)</f>
        <v>0</v>
      </c>
      <c r="BD115" s="314">
        <f>IF(AND('[1]BLOC PM'!$J186&gt;[1]synthèse!AV$14,'[1]BLOC PM'!$J186&lt;[1]synthèse!AV$14+0.1),1,0)</f>
        <v>0</v>
      </c>
      <c r="BE115" s="314">
        <f>IF(AND('[1]BLOC PM'!$J186&gt;[1]synthèse!AW$14,'[1]BLOC PM'!$J186&lt;[1]synthèse!AW$14+0.1),1,0)</f>
        <v>0</v>
      </c>
      <c r="BF115" s="314">
        <f>IF(AND('[1]BLOC PM'!$J186&gt;[1]synthèse!AX$14,'[1]BLOC PM'!$J186&lt;[1]synthèse!AX$14+0.1),1,0)</f>
        <v>0</v>
      </c>
      <c r="BG115" s="314">
        <f>IF(AND('[1]BLOC PM'!$J186&gt;[1]synthèse!AY$14,'[1]BLOC PM'!$J186&lt;[1]synthèse!AY$14+0.1),1,0)</f>
        <v>0</v>
      </c>
      <c r="BH115" s="314">
        <f>IF(AND('[1]BLOC PM'!$J186&gt;[1]synthèse!AZ$14,'[1]BLOC PM'!$J186&lt;[1]synthèse!AZ$14+0.1),1,0)</f>
        <v>0</v>
      </c>
      <c r="BI115" s="314">
        <f>IF(AND('[1]BLOC PM'!$J186&gt;[1]synthèse!BA$14,'[1]BLOC PM'!$J186&lt;[1]synthèse!BA$14+0.1),1,0)</f>
        <v>0</v>
      </c>
      <c r="BJ115" s="314">
        <f>IF(AND('[1]BLOC PM'!$J186&gt;[1]synthèse!BB$14,'[1]BLOC PM'!$J186&lt;[1]synthèse!BB$14+0.1),1,0)</f>
        <v>0</v>
      </c>
      <c r="BK115" s="314">
        <f>IF(AND('[1]BLOC PM'!$J186&gt;[1]synthèse!BC$14,'[1]BLOC PM'!$J186&lt;[1]synthèse!BC$14+0.1),1,0)</f>
        <v>0</v>
      </c>
      <c r="BL115" s="314">
        <f>IF(AND('[1]BLOC PM'!$J186&gt;[1]synthèse!BD$14,'[1]BLOC PM'!$J186&lt;[1]synthèse!BD$14+0.1),1,0)</f>
        <v>0</v>
      </c>
      <c r="BM115" s="314">
        <f>IF(AND('[1]BLOC PM'!$J186&gt;[1]synthèse!BE$14,'[1]BLOC PM'!$J186&lt;[1]synthèse!BE$14+0.1),1,0)</f>
        <v>0</v>
      </c>
      <c r="BN115" s="314">
        <f>IF(AND('[1]BLOC PM'!$J186&gt;[1]synthèse!BF$14,'[1]BLOC PM'!$J186&lt;[1]synthèse!BF$14+0.1),1,0)</f>
        <v>0</v>
      </c>
      <c r="BO115" s="314">
        <f>IF(AND('[1]BLOC PM'!$J186&gt;[1]synthèse!BG$14,'[1]BLOC PM'!$J186&lt;[1]synthèse!BG$14+0.1),1,0)</f>
        <v>0</v>
      </c>
      <c r="BP115" s="314">
        <f>IF(AND('[1]BLOC PM'!$J186&gt;[1]synthèse!BH$14,'[1]BLOC PM'!$J186&lt;[1]synthèse!BH$14+0.1),1,0)</f>
        <v>0</v>
      </c>
      <c r="BQ115" s="314">
        <f>IF(AND('[1]BLOC PM'!$J186&gt;[1]synthèse!BI$14,'[1]BLOC PM'!$J186&lt;[1]synthèse!BI$14+0.1),1,0)</f>
        <v>0</v>
      </c>
      <c r="BR115" s="314">
        <f>IF(AND('[1]BLOC PM'!$J186&gt;[1]synthèse!BJ$14,'[1]BLOC PM'!$J186&lt;[1]synthèse!BJ$14+0.1),1,0)</f>
        <v>0</v>
      </c>
      <c r="BS115" s="314">
        <f>IF(AND('[1]BLOC PM'!$J186&gt;[1]synthèse!BK$14,'[1]BLOC PM'!$J186&lt;[1]synthèse!BK$14+0.1),1,0)</f>
        <v>0</v>
      </c>
      <c r="BT115" s="314">
        <f>IF(AND('[1]BLOC PM'!$J186&gt;[1]synthèse!BL$14,'[1]BLOC PM'!$J186&lt;[1]synthèse!BL$14+0.1),1,0)</f>
        <v>0</v>
      </c>
      <c r="BU115" s="314">
        <f>IF(AND('[1]BLOC PM'!$J186&gt;[1]synthèse!BM$14,'[1]BLOC PM'!$J186&lt;[1]synthèse!BM$14+0.1),1,0)</f>
        <v>0</v>
      </c>
      <c r="BV115" s="314">
        <f>IF(AND('[1]BLOC PM'!$J186&gt;[1]synthèse!BN$14,'[1]BLOC PM'!$J186&lt;[1]synthèse!BN$14+0.1),1,0)</f>
        <v>0</v>
      </c>
      <c r="BW115" s="314">
        <f>IF(AND('[1]BLOC PM'!$J186&gt;[1]synthèse!BO$14,'[1]BLOC PM'!$J186&lt;[1]synthèse!BO$14+0.1),1,0)</f>
        <v>0</v>
      </c>
      <c r="BX115" s="314">
        <f>IF(AND('[1]BLOC PM'!$J186&gt;[1]synthèse!BP$14,'[1]BLOC PM'!$J186&lt;[1]synthèse!BP$14+0.1),1,0)</f>
        <v>0</v>
      </c>
      <c r="BY115" s="314">
        <f>IF(AND('[1]BLOC PM'!$J186&gt;[1]synthèse!BQ$14,'[1]BLOC PM'!$J186&lt;[1]synthèse!BQ$14+0.1),1,0)</f>
        <v>0</v>
      </c>
      <c r="BZ115" s="314">
        <f>IF(AND('[1]BLOC PM'!$J186&gt;[1]synthèse!BR$14,'[1]BLOC PM'!$J186&lt;[1]synthèse!BR$14+0.1),1,0)</f>
        <v>0</v>
      </c>
      <c r="CA115" s="314">
        <f>IF(AND('[1]BLOC PM'!$J186&gt;[1]synthèse!BS$14,'[1]BLOC PM'!$J186&lt;[1]synthèse!BS$14+0.1),1,0)</f>
        <v>0</v>
      </c>
      <c r="CB115" s="314">
        <f>IF(AND('[1]BLOC PM'!$J186&gt;[1]synthèse!BT$14,'[1]BLOC PM'!$J186&lt;[1]synthèse!BT$14+0.1),1,0)</f>
        <v>0</v>
      </c>
      <c r="CC115" s="314">
        <f>IF(AND('[1]BLOC PM'!$J186&gt;[1]synthèse!BU$14,'[1]BLOC PM'!$J186&lt;[1]synthèse!BU$14+0.1),1,0)</f>
        <v>0</v>
      </c>
      <c r="CD115" s="314">
        <f>IF(AND('[1]BLOC PM'!$J186&gt;[1]synthèse!BV$14,'[1]BLOC PM'!$J186&lt;[1]synthèse!BV$14+0.1),1,0)</f>
        <v>0</v>
      </c>
      <c r="CE115" s="314">
        <f>IF(AND('[1]BLOC PM'!$J186&gt;[1]synthèse!BW$14,'[1]BLOC PM'!$J186&lt;[1]synthèse!BW$14+0.1),1,0)</f>
        <v>0</v>
      </c>
      <c r="CF115" s="314">
        <f>IF(AND('[1]BLOC PM'!$J186&gt;[1]synthèse!BX$14,'[1]BLOC PM'!$J186&lt;[1]synthèse!BX$14+0.1),1,0)</f>
        <v>0</v>
      </c>
      <c r="CG115" s="314">
        <f>IF(AND('[1]BLOC PM'!$J186&gt;[1]synthèse!BY$14,'[1]BLOC PM'!$J186&lt;[1]synthèse!BY$14+0.1),1,0)</f>
        <v>0</v>
      </c>
      <c r="CH115" s="314">
        <f>IF(AND('[1]BLOC PM'!$J186&gt;[1]synthèse!BZ$14,'[1]BLOC PM'!$J186&lt;[1]synthèse!BZ$14+0.1),1,0)</f>
        <v>0</v>
      </c>
      <c r="CI115" s="314">
        <f>IF(AND('[1]BLOC PM'!$J186&gt;[1]synthèse!CA$14,'[1]BLOC PM'!$J186&lt;[1]synthèse!CA$14+0.1),1,0)</f>
        <v>0</v>
      </c>
      <c r="CJ115" s="314">
        <f>IF(AND('[1]BLOC PM'!$J186&gt;[1]synthèse!CB$14,'[1]BLOC PM'!$J186&lt;[1]synthèse!CB$14+0.1),1,0)</f>
        <v>0</v>
      </c>
      <c r="CK115" s="314">
        <f>IF(AND('[1]BLOC PM'!$J186&gt;[1]synthèse!CC$14,'[1]BLOC PM'!$J186&lt;[1]synthèse!CC$14+0.1),1,0)</f>
        <v>0</v>
      </c>
      <c r="CL115" s="314">
        <f>IF(AND('[1]BLOC PM'!$J186&gt;[1]synthèse!CD$14,'[1]BLOC PM'!$J186&lt;[1]synthèse!CD$14+0.1),1,0)</f>
        <v>0</v>
      </c>
      <c r="CM115" s="314">
        <f>IF(AND('[1]BLOC PM'!$J186&gt;[1]synthèse!CE$14,'[1]BLOC PM'!$J186&lt;[1]synthèse!CE$14+0.1),1,0)</f>
        <v>0</v>
      </c>
      <c r="CN115" s="314">
        <f>IF(AND('[1]BLOC PM'!$J186&gt;[1]synthèse!CF$14,'[1]BLOC PM'!$J186&lt;[1]synthèse!CF$14+0.1),1,0)</f>
        <v>0</v>
      </c>
      <c r="CO115" s="314">
        <f>IF(AND('[1]BLOC PM'!$J186&gt;[1]synthèse!CG$14,'[1]BLOC PM'!$J186&lt;[1]synthèse!CG$14+0.1),1,0)</f>
        <v>0</v>
      </c>
      <c r="CP115" s="314">
        <f>IF(AND('[1]BLOC PM'!$J186&gt;[1]synthèse!CH$14,'[1]BLOC PM'!$J186&lt;[1]synthèse!CH$14+0.1),1,0)</f>
        <v>0</v>
      </c>
      <c r="CQ115" s="314">
        <f>IF(AND('[1]BLOC PM'!$J186&gt;[1]synthèse!CI$14,'[1]BLOC PM'!$J186&lt;[1]synthèse!CI$14+0.1),1,0)</f>
        <v>0</v>
      </c>
      <c r="CR115" s="314">
        <f>IF(AND('[1]BLOC PM'!$J186&gt;[1]synthèse!CJ$14,'[1]BLOC PM'!$J186&lt;[1]synthèse!CJ$14+0.1),1,0)</f>
        <v>0</v>
      </c>
      <c r="CS115" s="314">
        <f>IF(AND('[1]BLOC PM'!$J186&gt;[1]synthèse!CK$14,'[1]BLOC PM'!$J186&lt;[1]synthèse!CK$14+0.1),1,0)</f>
        <v>0</v>
      </c>
    </row>
    <row r="116" spans="1:97" ht="12.6" customHeight="1" x14ac:dyDescent="0.2">
      <c r="A116" s="168"/>
      <c r="B116" s="146"/>
      <c r="C116" s="168"/>
      <c r="D116" s="146"/>
      <c r="E116" s="146"/>
      <c r="F116" s="168"/>
      <c r="G116" s="168"/>
      <c r="H116" s="168"/>
      <c r="I116" s="168"/>
      <c r="J116" s="168"/>
      <c r="K116" s="181"/>
      <c r="L116" s="181"/>
      <c r="M116" s="181"/>
      <c r="N116" s="181"/>
      <c r="O116" s="181"/>
      <c r="P116" s="181"/>
      <c r="Q116" s="181"/>
      <c r="R116" s="181"/>
      <c r="S116" s="181"/>
      <c r="T116" s="315"/>
      <c r="U116" s="315"/>
      <c r="V116" s="310"/>
      <c r="X116" s="310"/>
      <c r="Y116" s="310"/>
      <c r="Z116" s="310"/>
      <c r="AA116" s="310"/>
      <c r="AB116" s="310"/>
      <c r="AO116" s="314">
        <f>IF('[1]BLOC PM'!A187&lt;&gt;"",'[1]BLOC PM'!A187,"")</f>
        <v>0</v>
      </c>
      <c r="AP116" s="314">
        <f>IF(AND('[1]BLOC PM'!$J187&gt;[1]synthèse!AH$14,'[1]BLOC PM'!$J187&lt;[1]synthèse!AH$14+0.1),1,0)</f>
        <v>0</v>
      </c>
      <c r="AQ116" s="314">
        <f>IF(AND('[1]BLOC PM'!$J187&gt;[1]synthèse!AI$14,'[1]BLOC PM'!$J187&lt;[1]synthèse!AI$14+0.1),1,0)</f>
        <v>0</v>
      </c>
      <c r="AR116" s="314">
        <f>IF(AND('[1]BLOC PM'!$J187&gt;[1]synthèse!AJ$14,'[1]BLOC PM'!$J187&lt;[1]synthèse!AJ$14+0.1),1,0)</f>
        <v>0</v>
      </c>
      <c r="AS116" s="314">
        <f>IF(AND('[1]BLOC PM'!$J187&gt;[1]synthèse!AK$14,'[1]BLOC PM'!$J187&lt;[1]synthèse!AK$14+0.1),1,0)</f>
        <v>0</v>
      </c>
      <c r="AT116" s="314">
        <f>IF(AND('[1]BLOC PM'!$J187&gt;[1]synthèse!AL$14,'[1]BLOC PM'!$J187&lt;[1]synthèse!AL$14+0.1),1,0)</f>
        <v>0</v>
      </c>
      <c r="AU116" s="314">
        <f>IF(AND('[1]BLOC PM'!$J187&gt;[1]synthèse!AM$14,'[1]BLOC PM'!$J187&lt;[1]synthèse!AM$14+0.1),1,0)</f>
        <v>0</v>
      </c>
      <c r="AV116" s="314">
        <f>IF(AND('[1]BLOC PM'!$J187&gt;[1]synthèse!AN$14,'[1]BLOC PM'!$J187&lt;[1]synthèse!AN$14+0.1),1,0)</f>
        <v>0</v>
      </c>
      <c r="AW116" s="314">
        <f>IF(AND('[1]BLOC PM'!$J187&gt;[1]synthèse!AO$14,'[1]BLOC PM'!$J187&lt;[1]synthèse!AO$14+0.1),1,0)</f>
        <v>0</v>
      </c>
      <c r="AX116" s="314">
        <f>IF(AND('[1]BLOC PM'!$J187&gt;[1]synthèse!AP$14,'[1]BLOC PM'!$J187&lt;[1]synthèse!AP$14+0.1),1,0)</f>
        <v>0</v>
      </c>
      <c r="AY116" s="314">
        <f>IF(AND('[1]BLOC PM'!$J187&gt;[1]synthèse!AQ$14,'[1]BLOC PM'!$J187&lt;[1]synthèse!AQ$14+0.1),1,0)</f>
        <v>0</v>
      </c>
      <c r="AZ116" s="314">
        <f>IF(AND('[1]BLOC PM'!$J187&gt;[1]synthèse!AR$14,'[1]BLOC PM'!$J187&lt;[1]synthèse!AR$14+0.1),1,0)</f>
        <v>0</v>
      </c>
      <c r="BA116" s="314">
        <f>IF(AND('[1]BLOC PM'!$J187&gt;[1]synthèse!AS$14,'[1]BLOC PM'!$J187&lt;[1]synthèse!AS$14+0.1),1,0)</f>
        <v>0</v>
      </c>
      <c r="BB116" s="314">
        <f>IF(AND('[1]BLOC PM'!$J187&gt;[1]synthèse!AT$14,'[1]BLOC PM'!$J187&lt;[1]synthèse!AT$14+0.1),1,0)</f>
        <v>0</v>
      </c>
      <c r="BC116" s="314">
        <f>IF(AND('[1]BLOC PM'!$J187&gt;[1]synthèse!AU$14,'[1]BLOC PM'!$J187&lt;[1]synthèse!AU$14+0.1),1,0)</f>
        <v>0</v>
      </c>
      <c r="BD116" s="314">
        <f>IF(AND('[1]BLOC PM'!$J187&gt;[1]synthèse!AV$14,'[1]BLOC PM'!$J187&lt;[1]synthèse!AV$14+0.1),1,0)</f>
        <v>0</v>
      </c>
      <c r="BE116" s="314">
        <f>IF(AND('[1]BLOC PM'!$J187&gt;[1]synthèse!AW$14,'[1]BLOC PM'!$J187&lt;[1]synthèse!AW$14+0.1),1,0)</f>
        <v>0</v>
      </c>
      <c r="BF116" s="314">
        <f>IF(AND('[1]BLOC PM'!$J187&gt;[1]synthèse!AX$14,'[1]BLOC PM'!$J187&lt;[1]synthèse!AX$14+0.1),1,0)</f>
        <v>0</v>
      </c>
      <c r="BG116" s="314">
        <f>IF(AND('[1]BLOC PM'!$J187&gt;[1]synthèse!AY$14,'[1]BLOC PM'!$J187&lt;[1]synthèse!AY$14+0.1),1,0)</f>
        <v>0</v>
      </c>
      <c r="BH116" s="314">
        <f>IF(AND('[1]BLOC PM'!$J187&gt;[1]synthèse!AZ$14,'[1]BLOC PM'!$J187&lt;[1]synthèse!AZ$14+0.1),1,0)</f>
        <v>0</v>
      </c>
      <c r="BI116" s="314">
        <f>IF(AND('[1]BLOC PM'!$J187&gt;[1]synthèse!BA$14,'[1]BLOC PM'!$J187&lt;[1]synthèse!BA$14+0.1),1,0)</f>
        <v>0</v>
      </c>
      <c r="BJ116" s="314">
        <f>IF(AND('[1]BLOC PM'!$J187&gt;[1]synthèse!BB$14,'[1]BLOC PM'!$J187&lt;[1]synthèse!BB$14+0.1),1,0)</f>
        <v>0</v>
      </c>
      <c r="BK116" s="314">
        <f>IF(AND('[1]BLOC PM'!$J187&gt;[1]synthèse!BC$14,'[1]BLOC PM'!$J187&lt;[1]synthèse!BC$14+0.1),1,0)</f>
        <v>0</v>
      </c>
      <c r="BL116" s="314">
        <f>IF(AND('[1]BLOC PM'!$J187&gt;[1]synthèse!BD$14,'[1]BLOC PM'!$J187&lt;[1]synthèse!BD$14+0.1),1,0)</f>
        <v>0</v>
      </c>
      <c r="BM116" s="314">
        <f>IF(AND('[1]BLOC PM'!$J187&gt;[1]synthèse!BE$14,'[1]BLOC PM'!$J187&lt;[1]synthèse!BE$14+0.1),1,0)</f>
        <v>0</v>
      </c>
      <c r="BN116" s="314">
        <f>IF(AND('[1]BLOC PM'!$J187&gt;[1]synthèse!BF$14,'[1]BLOC PM'!$J187&lt;[1]synthèse!BF$14+0.1),1,0)</f>
        <v>0</v>
      </c>
      <c r="BO116" s="314">
        <f>IF(AND('[1]BLOC PM'!$J187&gt;[1]synthèse!BG$14,'[1]BLOC PM'!$J187&lt;[1]synthèse!BG$14+0.1),1,0)</f>
        <v>0</v>
      </c>
      <c r="BP116" s="314">
        <f>IF(AND('[1]BLOC PM'!$J187&gt;[1]synthèse!BH$14,'[1]BLOC PM'!$J187&lt;[1]synthèse!BH$14+0.1),1,0)</f>
        <v>0</v>
      </c>
      <c r="BQ116" s="314">
        <f>IF(AND('[1]BLOC PM'!$J187&gt;[1]synthèse!BI$14,'[1]BLOC PM'!$J187&lt;[1]synthèse!BI$14+0.1),1,0)</f>
        <v>0</v>
      </c>
      <c r="BR116" s="314">
        <f>IF(AND('[1]BLOC PM'!$J187&gt;[1]synthèse!BJ$14,'[1]BLOC PM'!$J187&lt;[1]synthèse!BJ$14+0.1),1,0)</f>
        <v>0</v>
      </c>
      <c r="BS116" s="314">
        <f>IF(AND('[1]BLOC PM'!$J187&gt;[1]synthèse!BK$14,'[1]BLOC PM'!$J187&lt;[1]synthèse!BK$14+0.1),1,0)</f>
        <v>0</v>
      </c>
      <c r="BT116" s="314">
        <f>IF(AND('[1]BLOC PM'!$J187&gt;[1]synthèse!BL$14,'[1]BLOC PM'!$J187&lt;[1]synthèse!BL$14+0.1),1,0)</f>
        <v>0</v>
      </c>
      <c r="BU116" s="314">
        <f>IF(AND('[1]BLOC PM'!$J187&gt;[1]synthèse!BM$14,'[1]BLOC PM'!$J187&lt;[1]synthèse!BM$14+0.1),1,0)</f>
        <v>0</v>
      </c>
      <c r="BV116" s="314">
        <f>IF(AND('[1]BLOC PM'!$J187&gt;[1]synthèse!BN$14,'[1]BLOC PM'!$J187&lt;[1]synthèse!BN$14+0.1),1,0)</f>
        <v>0</v>
      </c>
      <c r="BW116" s="314">
        <f>IF(AND('[1]BLOC PM'!$J187&gt;[1]synthèse!BO$14,'[1]BLOC PM'!$J187&lt;[1]synthèse!BO$14+0.1),1,0)</f>
        <v>0</v>
      </c>
      <c r="BX116" s="314">
        <f>IF(AND('[1]BLOC PM'!$J187&gt;[1]synthèse!BP$14,'[1]BLOC PM'!$J187&lt;[1]synthèse!BP$14+0.1),1,0)</f>
        <v>0</v>
      </c>
      <c r="BY116" s="314">
        <f>IF(AND('[1]BLOC PM'!$J187&gt;[1]synthèse!BQ$14,'[1]BLOC PM'!$J187&lt;[1]synthèse!BQ$14+0.1),1,0)</f>
        <v>0</v>
      </c>
      <c r="BZ116" s="314">
        <f>IF(AND('[1]BLOC PM'!$J187&gt;[1]synthèse!BR$14,'[1]BLOC PM'!$J187&lt;[1]synthèse!BR$14+0.1),1,0)</f>
        <v>0</v>
      </c>
      <c r="CA116" s="314">
        <f>IF(AND('[1]BLOC PM'!$J187&gt;[1]synthèse!BS$14,'[1]BLOC PM'!$J187&lt;[1]synthèse!BS$14+0.1),1,0)</f>
        <v>0</v>
      </c>
      <c r="CB116" s="314">
        <f>IF(AND('[1]BLOC PM'!$J187&gt;[1]synthèse!BT$14,'[1]BLOC PM'!$J187&lt;[1]synthèse!BT$14+0.1),1,0)</f>
        <v>0</v>
      </c>
      <c r="CC116" s="314">
        <f>IF(AND('[1]BLOC PM'!$J187&gt;[1]synthèse!BU$14,'[1]BLOC PM'!$J187&lt;[1]synthèse!BU$14+0.1),1,0)</f>
        <v>0</v>
      </c>
      <c r="CD116" s="314">
        <f>IF(AND('[1]BLOC PM'!$J187&gt;[1]synthèse!BV$14,'[1]BLOC PM'!$J187&lt;[1]synthèse!BV$14+0.1),1,0)</f>
        <v>0</v>
      </c>
      <c r="CE116" s="314">
        <f>IF(AND('[1]BLOC PM'!$J187&gt;[1]synthèse!BW$14,'[1]BLOC PM'!$J187&lt;[1]synthèse!BW$14+0.1),1,0)</f>
        <v>0</v>
      </c>
      <c r="CF116" s="314">
        <f>IF(AND('[1]BLOC PM'!$J187&gt;[1]synthèse!BX$14,'[1]BLOC PM'!$J187&lt;[1]synthèse!BX$14+0.1),1,0)</f>
        <v>0</v>
      </c>
      <c r="CG116" s="314">
        <f>IF(AND('[1]BLOC PM'!$J187&gt;[1]synthèse!BY$14,'[1]BLOC PM'!$J187&lt;[1]synthèse!BY$14+0.1),1,0)</f>
        <v>0</v>
      </c>
      <c r="CH116" s="314">
        <f>IF(AND('[1]BLOC PM'!$J187&gt;[1]synthèse!BZ$14,'[1]BLOC PM'!$J187&lt;[1]synthèse!BZ$14+0.1),1,0)</f>
        <v>0</v>
      </c>
      <c r="CI116" s="314">
        <f>IF(AND('[1]BLOC PM'!$J187&gt;[1]synthèse!CA$14,'[1]BLOC PM'!$J187&lt;[1]synthèse!CA$14+0.1),1,0)</f>
        <v>0</v>
      </c>
      <c r="CJ116" s="314">
        <f>IF(AND('[1]BLOC PM'!$J187&gt;[1]synthèse!CB$14,'[1]BLOC PM'!$J187&lt;[1]synthèse!CB$14+0.1),1,0)</f>
        <v>0</v>
      </c>
      <c r="CK116" s="314">
        <f>IF(AND('[1]BLOC PM'!$J187&gt;[1]synthèse!CC$14,'[1]BLOC PM'!$J187&lt;[1]synthèse!CC$14+0.1),1,0)</f>
        <v>0</v>
      </c>
      <c r="CL116" s="314">
        <f>IF(AND('[1]BLOC PM'!$J187&gt;[1]synthèse!CD$14,'[1]BLOC PM'!$J187&lt;[1]synthèse!CD$14+0.1),1,0)</f>
        <v>0</v>
      </c>
      <c r="CM116" s="314">
        <f>IF(AND('[1]BLOC PM'!$J187&gt;[1]synthèse!CE$14,'[1]BLOC PM'!$J187&lt;[1]synthèse!CE$14+0.1),1,0)</f>
        <v>0</v>
      </c>
      <c r="CN116" s="314">
        <f>IF(AND('[1]BLOC PM'!$J187&gt;[1]synthèse!CF$14,'[1]BLOC PM'!$J187&lt;[1]synthèse!CF$14+0.1),1,0)</f>
        <v>0</v>
      </c>
      <c r="CO116" s="314">
        <f>IF(AND('[1]BLOC PM'!$J187&gt;[1]synthèse!CG$14,'[1]BLOC PM'!$J187&lt;[1]synthèse!CG$14+0.1),1,0)</f>
        <v>0</v>
      </c>
      <c r="CP116" s="314">
        <f>IF(AND('[1]BLOC PM'!$J187&gt;[1]synthèse!CH$14,'[1]BLOC PM'!$J187&lt;[1]synthèse!CH$14+0.1),1,0)</f>
        <v>0</v>
      </c>
      <c r="CQ116" s="314">
        <f>IF(AND('[1]BLOC PM'!$J187&gt;[1]synthèse!CI$14,'[1]BLOC PM'!$J187&lt;[1]synthèse!CI$14+0.1),1,0)</f>
        <v>0</v>
      </c>
      <c r="CR116" s="314">
        <f>IF(AND('[1]BLOC PM'!$J187&gt;[1]synthèse!CJ$14,'[1]BLOC PM'!$J187&lt;[1]synthèse!CJ$14+0.1),1,0)</f>
        <v>0</v>
      </c>
      <c r="CS116" s="314">
        <f>IF(AND('[1]BLOC PM'!$J187&gt;[1]synthèse!CK$14,'[1]BLOC PM'!$J187&lt;[1]synthèse!CK$14+0.1),1,0)</f>
        <v>0</v>
      </c>
    </row>
    <row r="117" spans="1:97" ht="12.6" customHeight="1" x14ac:dyDescent="0.2">
      <c r="A117" s="168"/>
      <c r="B117" s="146"/>
      <c r="C117" s="168"/>
      <c r="D117" s="146"/>
      <c r="E117" s="146"/>
      <c r="F117" s="168"/>
      <c r="G117" s="168"/>
      <c r="H117" s="168"/>
      <c r="I117" s="168"/>
      <c r="J117" s="168"/>
      <c r="K117" s="181"/>
      <c r="L117" s="181"/>
      <c r="M117" s="181"/>
      <c r="N117" s="181"/>
      <c r="O117" s="181"/>
      <c r="P117" s="181"/>
      <c r="Q117" s="181"/>
      <c r="R117" s="181"/>
      <c r="S117" s="181"/>
      <c r="T117" s="310"/>
      <c r="U117" s="310"/>
      <c r="V117" s="310"/>
      <c r="X117" s="310"/>
      <c r="Y117" s="310"/>
      <c r="Z117" s="310"/>
      <c r="AA117" s="310"/>
      <c r="AB117" s="310"/>
    </row>
    <row r="118" spans="1:97" ht="12.6" customHeight="1" x14ac:dyDescent="0.2">
      <c r="A118" s="168"/>
      <c r="B118" s="146"/>
      <c r="C118" s="168"/>
      <c r="D118" s="146"/>
      <c r="E118" s="146"/>
      <c r="F118" s="168"/>
      <c r="G118" s="168"/>
      <c r="H118" s="168"/>
      <c r="I118" s="168"/>
      <c r="J118" s="168"/>
      <c r="K118" s="318"/>
      <c r="L118" s="318"/>
      <c r="M118" s="318"/>
      <c r="N118" s="318"/>
      <c r="O118" s="318"/>
      <c r="P118" s="318"/>
      <c r="Q118" s="318"/>
      <c r="R118" s="318"/>
      <c r="S118" s="318"/>
      <c r="T118" s="310"/>
      <c r="U118" s="310"/>
      <c r="V118" s="310"/>
      <c r="X118" s="310"/>
      <c r="Y118" s="310"/>
      <c r="Z118" s="310"/>
      <c r="AA118" s="310"/>
      <c r="AB118" s="310"/>
    </row>
    <row r="119" spans="1:97" ht="12.6" customHeight="1" x14ac:dyDescent="0.2">
      <c r="A119" s="168"/>
      <c r="B119" s="146"/>
      <c r="C119" s="168"/>
      <c r="D119" s="146"/>
      <c r="E119" s="146"/>
      <c r="F119" s="168"/>
      <c r="G119" s="168"/>
      <c r="H119" s="168"/>
      <c r="I119" s="168"/>
      <c r="J119" s="168"/>
      <c r="K119" s="181"/>
      <c r="L119" s="181"/>
      <c r="M119" s="181"/>
      <c r="N119" s="181"/>
      <c r="O119" s="181"/>
      <c r="P119" s="181"/>
      <c r="Q119" s="181"/>
      <c r="R119" s="181"/>
      <c r="S119" s="181"/>
      <c r="T119" s="310"/>
      <c r="U119" s="310"/>
      <c r="V119" s="310"/>
      <c r="X119" s="310"/>
      <c r="Y119" s="310"/>
      <c r="Z119" s="310"/>
      <c r="AA119" s="310"/>
      <c r="AB119" s="310"/>
    </row>
    <row r="120" spans="1:97" ht="12.6" customHeight="1" x14ac:dyDescent="0.2">
      <c r="A120" s="168"/>
      <c r="B120" s="146"/>
      <c r="C120" s="168"/>
      <c r="D120" s="146"/>
      <c r="E120" s="146"/>
      <c r="F120" s="168"/>
      <c r="G120" s="168"/>
      <c r="H120" s="168"/>
      <c r="I120" s="168"/>
      <c r="J120" s="168"/>
      <c r="K120" s="181"/>
      <c r="L120" s="181"/>
      <c r="M120" s="181"/>
      <c r="N120" s="181"/>
      <c r="O120" s="181"/>
      <c r="P120" s="181"/>
      <c r="Q120" s="181"/>
      <c r="R120" s="181"/>
      <c r="S120" s="181"/>
      <c r="T120" s="310"/>
      <c r="U120" s="310"/>
      <c r="V120" s="310"/>
      <c r="X120" s="310"/>
      <c r="Y120" s="310"/>
      <c r="Z120" s="310"/>
      <c r="AA120" s="310"/>
      <c r="AB120" s="310"/>
    </row>
    <row r="121" spans="1:97" ht="12.6" customHeight="1" x14ac:dyDescent="0.2">
      <c r="A121" s="168"/>
      <c r="B121" s="146"/>
      <c r="C121" s="168"/>
      <c r="D121" s="146"/>
      <c r="E121" s="146"/>
      <c r="F121" s="168"/>
      <c r="G121" s="168"/>
      <c r="H121" s="168"/>
      <c r="I121" s="168"/>
      <c r="J121" s="168"/>
      <c r="K121" s="181"/>
      <c r="L121" s="181"/>
      <c r="M121" s="181"/>
      <c r="N121" s="181"/>
      <c r="O121" s="181"/>
      <c r="P121" s="181"/>
      <c r="Q121" s="181"/>
      <c r="R121" s="181"/>
      <c r="S121" s="181"/>
      <c r="T121" s="310"/>
      <c r="U121" s="310"/>
      <c r="V121" s="310"/>
      <c r="X121" s="310"/>
      <c r="Y121" s="310"/>
      <c r="Z121" s="310"/>
      <c r="AA121" s="310"/>
      <c r="AB121" s="310"/>
    </row>
    <row r="122" spans="1:97" ht="12.6" customHeight="1" x14ac:dyDescent="0.2">
      <c r="A122" s="168"/>
      <c r="B122" s="146"/>
      <c r="C122" s="168"/>
      <c r="D122" s="146"/>
      <c r="E122" s="146"/>
      <c r="F122" s="168"/>
      <c r="G122" s="168"/>
      <c r="H122" s="168"/>
      <c r="I122" s="168"/>
      <c r="J122" s="168"/>
      <c r="K122" s="181"/>
      <c r="L122" s="181"/>
      <c r="M122" s="181"/>
      <c r="N122" s="181"/>
      <c r="O122" s="181"/>
      <c r="P122" s="181"/>
      <c r="Q122" s="181"/>
      <c r="R122" s="181"/>
      <c r="S122" s="181"/>
      <c r="T122" s="310"/>
      <c r="U122" s="310"/>
      <c r="V122" s="310"/>
      <c r="X122" s="310"/>
      <c r="Y122" s="310"/>
      <c r="Z122" s="310"/>
      <c r="AA122" s="310"/>
      <c r="AB122" s="310"/>
    </row>
    <row r="123" spans="1:97" ht="12.6" customHeight="1" x14ac:dyDescent="0.2">
      <c r="A123" s="168"/>
      <c r="B123" s="146"/>
      <c r="C123" s="168"/>
      <c r="D123" s="146"/>
      <c r="E123" s="146"/>
      <c r="F123" s="168"/>
      <c r="G123" s="168"/>
      <c r="H123" s="168"/>
      <c r="I123" s="168"/>
      <c r="J123" s="168"/>
      <c r="K123" s="181"/>
      <c r="L123" s="181"/>
      <c r="M123" s="181"/>
      <c r="N123" s="181"/>
      <c r="O123" s="181"/>
      <c r="P123" s="181"/>
      <c r="Q123" s="181"/>
      <c r="R123" s="181"/>
      <c r="S123" s="181"/>
      <c r="T123" s="310"/>
      <c r="U123" s="310"/>
      <c r="V123" s="310"/>
      <c r="X123" s="310"/>
      <c r="Y123" s="310"/>
      <c r="Z123" s="310"/>
      <c r="AA123" s="310"/>
      <c r="AB123" s="310"/>
    </row>
    <row r="124" spans="1:97" ht="12.6" customHeight="1" x14ac:dyDescent="0.2">
      <c r="A124" s="168"/>
      <c r="B124" s="146"/>
      <c r="C124" s="168"/>
      <c r="D124" s="146"/>
      <c r="E124" s="146"/>
      <c r="F124" s="168"/>
      <c r="G124" s="168"/>
      <c r="H124" s="168"/>
      <c r="I124" s="168"/>
      <c r="J124" s="168"/>
      <c r="K124" s="181"/>
      <c r="L124" s="181"/>
      <c r="M124" s="181"/>
      <c r="N124" s="181"/>
      <c r="O124" s="181"/>
      <c r="P124" s="181"/>
      <c r="Q124" s="181"/>
      <c r="R124" s="181"/>
      <c r="S124" s="181"/>
      <c r="T124" s="310"/>
      <c r="U124" s="310"/>
      <c r="V124" s="310"/>
      <c r="X124" s="310"/>
      <c r="Y124" s="310"/>
      <c r="Z124" s="310"/>
      <c r="AA124" s="310"/>
      <c r="AB124" s="310"/>
    </row>
    <row r="125" spans="1:97" ht="12.6" customHeight="1" x14ac:dyDescent="0.2">
      <c r="A125" s="168"/>
      <c r="B125" s="146"/>
      <c r="C125" s="168"/>
      <c r="D125" s="146"/>
      <c r="E125" s="146"/>
      <c r="F125" s="168"/>
      <c r="G125" s="168"/>
      <c r="H125" s="168"/>
      <c r="I125" s="168"/>
      <c r="J125" s="168"/>
      <c r="K125" s="181"/>
      <c r="L125" s="181"/>
      <c r="M125" s="181"/>
      <c r="N125" s="181"/>
      <c r="O125" s="181"/>
      <c r="P125" s="181"/>
      <c r="Q125" s="181"/>
      <c r="R125" s="181"/>
      <c r="S125" s="181"/>
      <c r="T125" s="310"/>
      <c r="U125" s="310"/>
      <c r="V125" s="310"/>
      <c r="X125" s="310"/>
      <c r="Y125" s="310"/>
      <c r="Z125" s="310"/>
      <c r="AA125" s="310"/>
      <c r="AB125" s="310"/>
    </row>
    <row r="126" spans="1:97" ht="12.6" customHeight="1" x14ac:dyDescent="0.2">
      <c r="A126" s="168"/>
      <c r="B126" s="146"/>
      <c r="C126" s="168"/>
      <c r="D126" s="146"/>
      <c r="E126" s="146"/>
      <c r="F126" s="168"/>
      <c r="G126" s="168"/>
      <c r="H126" s="168"/>
      <c r="I126" s="168"/>
      <c r="J126" s="168"/>
      <c r="K126" s="181"/>
      <c r="L126" s="181"/>
      <c r="M126" s="181"/>
      <c r="N126" s="181"/>
      <c r="O126" s="181"/>
      <c r="P126" s="181"/>
      <c r="Q126" s="181"/>
      <c r="R126" s="181"/>
      <c r="S126" s="181"/>
      <c r="T126" s="310"/>
      <c r="U126" s="310"/>
      <c r="V126" s="310"/>
      <c r="X126" s="310"/>
      <c r="Y126" s="310"/>
      <c r="Z126" s="310"/>
      <c r="AA126" s="310"/>
      <c r="AB126" s="310"/>
    </row>
    <row r="127" spans="1:97" ht="12.6" customHeight="1" x14ac:dyDescent="0.2">
      <c r="A127" s="168"/>
      <c r="B127" s="146"/>
      <c r="C127" s="168" t="str">
        <f>IF(BC154&gt;0,BC155/BC154,"")</f>
        <v/>
      </c>
      <c r="D127" s="146" t="str">
        <f>IF(BC154&gt;0,BC154,"")</f>
        <v/>
      </c>
      <c r="E127" s="146" t="str">
        <f>IF(BC148&gt;0,BC151/BC148,"")</f>
        <v/>
      </c>
      <c r="F127" s="168" t="str">
        <f>IF(DH149&gt;0,DH150/DH149,"")</f>
        <v/>
      </c>
      <c r="G127" s="168" t="str">
        <f>IF(DH149&gt;0,DH149,"")</f>
        <v/>
      </c>
      <c r="H127" s="168"/>
      <c r="I127" s="168"/>
      <c r="J127" s="168"/>
      <c r="K127" s="181"/>
      <c r="L127" s="181"/>
      <c r="M127" s="181"/>
      <c r="N127" s="181"/>
      <c r="O127" s="181"/>
      <c r="P127" s="181"/>
      <c r="Q127" s="181"/>
      <c r="R127" s="181"/>
      <c r="S127" s="181"/>
      <c r="T127" s="310"/>
      <c r="U127" s="310"/>
      <c r="V127" s="310"/>
      <c r="X127" s="310"/>
      <c r="Y127" s="310"/>
      <c r="Z127" s="310"/>
      <c r="AA127" s="310"/>
      <c r="AB127" s="310"/>
    </row>
    <row r="128" spans="1:97" ht="12.6" customHeight="1" x14ac:dyDescent="0.2">
      <c r="A128" s="168"/>
      <c r="B128" s="146"/>
      <c r="C128" s="168" t="str">
        <f>IF(BD154&gt;0,BD155/BD154,"")</f>
        <v/>
      </c>
      <c r="D128" s="146" t="str">
        <f>IF(BC154&gt;0,BC154,"")</f>
        <v/>
      </c>
      <c r="E128" s="146" t="str">
        <f>IF(BD148&gt;0,BD151/BD148,"")</f>
        <v/>
      </c>
      <c r="F128" s="168" t="str">
        <f>IF(DI149&gt;0,DI150/DI149,"")</f>
        <v/>
      </c>
      <c r="G128" s="168" t="str">
        <f>IF(DI149&gt;0,DI149,"")</f>
        <v/>
      </c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68"/>
      <c r="X128" s="310"/>
      <c r="Y128" s="310"/>
      <c r="Z128" s="310"/>
      <c r="AA128" s="310"/>
      <c r="AB128" s="310"/>
    </row>
    <row r="129" spans="1:28" ht="12.6" customHeight="1" x14ac:dyDescent="0.2">
      <c r="A129" s="168"/>
      <c r="B129" s="146"/>
      <c r="C129" s="168" t="str">
        <f>IF(BE154&gt;0,BE155/BE154,"")</f>
        <v/>
      </c>
      <c r="D129" s="146" t="str">
        <f>IF(BC154&gt;0,BC154,"")</f>
        <v/>
      </c>
      <c r="E129" s="146" t="str">
        <f>IF(BE148&gt;0,BE151/BE148,"")</f>
        <v/>
      </c>
      <c r="F129" s="168" t="str">
        <f>IF(DJ149&gt;0,DJ150/DJ149,"")</f>
        <v/>
      </c>
      <c r="G129" s="168" t="str">
        <f>IF(DJ149&gt;0,DJ149,"")</f>
        <v/>
      </c>
      <c r="H129" s="168"/>
      <c r="I129" s="168"/>
      <c r="J129" s="168"/>
      <c r="K129" s="168"/>
      <c r="L129" s="168"/>
      <c r="M129" s="168"/>
      <c r="N129" s="168"/>
      <c r="O129" s="168"/>
      <c r="P129" s="168"/>
      <c r="Q129" s="168"/>
      <c r="R129" s="168"/>
      <c r="S129" s="168"/>
      <c r="X129" s="310"/>
      <c r="Y129" s="310"/>
      <c r="Z129" s="310"/>
      <c r="AA129" s="310"/>
      <c r="AB129" s="310"/>
    </row>
    <row r="130" spans="1:28" ht="12.6" customHeight="1" x14ac:dyDescent="0.2">
      <c r="A130" s="168"/>
      <c r="B130" s="146"/>
      <c r="C130" s="168" t="str">
        <f>IF(BF154&gt;0,BF155/BF154,"")</f>
        <v/>
      </c>
      <c r="D130" s="146" t="str">
        <f>IF(BC154&gt;0,BC154,"")</f>
        <v/>
      </c>
      <c r="E130" s="146" t="str">
        <f>IF(BF148&gt;0,BF151/BF148,"")</f>
        <v/>
      </c>
      <c r="F130" s="168" t="str">
        <f>IF(DK149&gt;0,DK150/DK149,"")</f>
        <v/>
      </c>
      <c r="G130" s="168" t="str">
        <f>IF(DK149&gt;0,DK149,"")</f>
        <v/>
      </c>
      <c r="H130" s="168"/>
      <c r="I130" s="168"/>
      <c r="J130" s="168"/>
      <c r="K130" s="168"/>
      <c r="L130" s="168"/>
      <c r="M130" s="168"/>
      <c r="N130" s="168"/>
      <c r="O130" s="168"/>
      <c r="P130" s="168"/>
      <c r="Q130" s="168"/>
      <c r="R130" s="168"/>
      <c r="S130" s="168"/>
      <c r="X130" s="310"/>
      <c r="Y130" s="310"/>
      <c r="Z130" s="310"/>
      <c r="AA130" s="310"/>
      <c r="AB130" s="310"/>
    </row>
    <row r="131" spans="1:28" ht="12.6" customHeight="1" x14ac:dyDescent="0.2">
      <c r="A131" s="168"/>
      <c r="B131" s="146"/>
      <c r="C131" s="168" t="str">
        <f>IF(BG154&gt;0,BG155/BG154,"")</f>
        <v/>
      </c>
      <c r="D131" s="146" t="str">
        <f>IF(BC154&gt;0,BC154,"")</f>
        <v/>
      </c>
      <c r="E131" s="146" t="str">
        <f>IF(BG148&gt;0,BG151/BG148,"")</f>
        <v/>
      </c>
      <c r="F131" s="168" t="str">
        <f>IF(DL149&gt;0,DL150/DL149,"")</f>
        <v/>
      </c>
      <c r="G131" s="168" t="str">
        <f>IF(DL149&gt;0,DL149,"")</f>
        <v/>
      </c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68"/>
      <c r="X131" s="310"/>
      <c r="Y131" s="310"/>
      <c r="Z131" s="310"/>
      <c r="AA131" s="310"/>
      <c r="AB131" s="310"/>
    </row>
    <row r="132" spans="1:28" ht="12.6" customHeight="1" x14ac:dyDescent="0.2">
      <c r="A132" s="168"/>
      <c r="B132" s="146"/>
      <c r="C132" s="146" t="str">
        <f>IF(BH154&gt;0,BH155/BH154,"")</f>
        <v/>
      </c>
      <c r="D132" s="146"/>
      <c r="E132" s="146"/>
      <c r="F132" s="168" t="str">
        <f>IF(DM149&gt;0,DM150/DM149,"")</f>
        <v/>
      </c>
      <c r="G132" s="168" t="str">
        <f>IF(DM149&gt;0,DM149,"")</f>
        <v/>
      </c>
      <c r="H132" s="168"/>
      <c r="I132" s="168"/>
      <c r="J132" s="168"/>
      <c r="K132" s="168"/>
      <c r="L132" s="168"/>
      <c r="M132" s="168"/>
      <c r="N132" s="168"/>
      <c r="O132" s="168"/>
      <c r="P132" s="168"/>
      <c r="Q132" s="168"/>
      <c r="R132" s="168"/>
      <c r="S132" s="168"/>
      <c r="X132" s="310"/>
      <c r="Y132" s="310"/>
      <c r="Z132" s="310"/>
      <c r="AA132" s="310"/>
      <c r="AB132" s="310"/>
    </row>
    <row r="133" spans="1:28" ht="12.6" customHeight="1" x14ac:dyDescent="0.2">
      <c r="A133" s="168"/>
      <c r="B133" s="146"/>
      <c r="C133" s="146"/>
      <c r="D133" s="146"/>
      <c r="E133" s="146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  <c r="P133" s="168"/>
      <c r="Q133" s="168"/>
      <c r="R133" s="168"/>
      <c r="S133" s="168"/>
      <c r="X133" s="310"/>
      <c r="Y133" s="310"/>
      <c r="Z133" s="310"/>
      <c r="AA133" s="310"/>
      <c r="AB133" s="310"/>
    </row>
    <row r="134" spans="1:28" ht="12.6" customHeight="1" x14ac:dyDescent="0.2">
      <c r="A134" s="168"/>
      <c r="B134" s="146"/>
      <c r="C134" s="146"/>
      <c r="D134" s="146"/>
      <c r="E134" s="146"/>
      <c r="F134" s="168"/>
      <c r="G134" s="168"/>
      <c r="H134" s="168"/>
      <c r="I134" s="168"/>
      <c r="J134" s="168"/>
      <c r="K134" s="168"/>
      <c r="L134" s="168"/>
      <c r="M134" s="168"/>
      <c r="N134" s="168"/>
      <c r="O134" s="168"/>
      <c r="P134" s="168"/>
      <c r="Q134" s="168"/>
      <c r="R134" s="168"/>
      <c r="S134" s="168"/>
      <c r="X134" s="310"/>
      <c r="Y134" s="310"/>
      <c r="Z134" s="310"/>
      <c r="AA134" s="310"/>
      <c r="AB134" s="310"/>
    </row>
    <row r="135" spans="1:28" ht="12.6" customHeight="1" x14ac:dyDescent="0.2">
      <c r="A135" s="168"/>
      <c r="B135" s="146"/>
      <c r="C135" s="146"/>
      <c r="D135" s="146"/>
      <c r="E135" s="146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68"/>
      <c r="X135" s="310"/>
      <c r="Y135" s="310"/>
      <c r="Z135" s="310"/>
      <c r="AA135" s="310"/>
      <c r="AB135" s="310"/>
    </row>
    <row r="136" spans="1:28" ht="12.6" customHeight="1" x14ac:dyDescent="0.2">
      <c r="A136" s="168"/>
      <c r="B136" s="146"/>
      <c r="C136" s="146"/>
      <c r="D136" s="146"/>
      <c r="E136" s="146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68"/>
      <c r="X136" s="310"/>
      <c r="Y136" s="310"/>
      <c r="Z136" s="310"/>
      <c r="AA136" s="310"/>
      <c r="AB136" s="310"/>
    </row>
    <row r="137" spans="1:28" ht="12.6" customHeight="1" x14ac:dyDescent="0.2">
      <c r="A137" s="168"/>
      <c r="B137" s="146"/>
      <c r="C137" s="146"/>
      <c r="D137" s="146"/>
      <c r="E137" s="146"/>
      <c r="F137" s="168"/>
      <c r="G137" s="168"/>
      <c r="H137" s="168"/>
      <c r="I137" s="168"/>
      <c r="J137" s="168"/>
      <c r="K137" s="168"/>
      <c r="L137" s="168"/>
      <c r="M137" s="168"/>
      <c r="N137" s="168"/>
      <c r="O137" s="168"/>
      <c r="P137" s="168"/>
      <c r="Q137" s="168"/>
      <c r="R137" s="168"/>
      <c r="S137" s="168"/>
      <c r="X137" s="310"/>
      <c r="Y137" s="310"/>
      <c r="Z137" s="310"/>
      <c r="AA137" s="310"/>
      <c r="AB137" s="310"/>
    </row>
    <row r="138" spans="1:28" ht="12.6" customHeight="1" x14ac:dyDescent="0.2">
      <c r="A138" s="168"/>
      <c r="B138" s="146"/>
      <c r="C138" s="146"/>
      <c r="D138" s="146"/>
      <c r="E138" s="146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168"/>
      <c r="Q138" s="168"/>
      <c r="R138" s="168"/>
      <c r="S138" s="168"/>
      <c r="X138" s="310"/>
      <c r="Y138" s="310"/>
      <c r="Z138" s="310"/>
      <c r="AA138" s="310"/>
      <c r="AB138" s="310"/>
    </row>
    <row r="139" spans="1:28" ht="12.6" customHeight="1" x14ac:dyDescent="0.2">
      <c r="A139" s="168"/>
      <c r="B139" s="146"/>
      <c r="C139" s="146"/>
      <c r="D139" s="146"/>
      <c r="E139" s="146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168"/>
      <c r="Q139" s="168"/>
      <c r="R139" s="168"/>
      <c r="S139" s="168"/>
      <c r="X139" s="310"/>
      <c r="Y139" s="310"/>
      <c r="Z139" s="310"/>
      <c r="AA139" s="310"/>
      <c r="AB139" s="310"/>
    </row>
    <row r="140" spans="1:28" ht="12.6" customHeight="1" x14ac:dyDescent="0.2">
      <c r="A140" s="168"/>
      <c r="B140" s="146"/>
      <c r="C140" s="146"/>
      <c r="D140" s="146"/>
      <c r="E140" s="146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  <c r="P140" s="168"/>
      <c r="Q140" s="168"/>
      <c r="R140" s="168"/>
      <c r="S140" s="168"/>
      <c r="X140" s="310"/>
      <c r="Y140" s="310"/>
      <c r="Z140" s="310"/>
      <c r="AA140" s="310"/>
      <c r="AB140" s="310"/>
    </row>
    <row r="141" spans="1:28" ht="12.6" customHeight="1" x14ac:dyDescent="0.2">
      <c r="A141" s="168"/>
      <c r="B141" s="146"/>
      <c r="C141" s="146"/>
      <c r="D141" s="146"/>
      <c r="E141" s="146"/>
      <c r="F141" s="168"/>
      <c r="G141" s="168"/>
      <c r="H141" s="168"/>
      <c r="I141" s="168"/>
      <c r="J141" s="168"/>
      <c r="K141" s="168"/>
      <c r="L141" s="168"/>
      <c r="M141" s="168"/>
      <c r="N141" s="168"/>
      <c r="O141" s="168"/>
      <c r="P141" s="168"/>
      <c r="Q141" s="168"/>
      <c r="R141" s="168"/>
      <c r="S141" s="168"/>
    </row>
    <row r="142" spans="1:28" ht="12.6" customHeight="1" x14ac:dyDescent="0.2">
      <c r="A142" s="168"/>
      <c r="B142" s="146"/>
      <c r="C142" s="146"/>
      <c r="D142" s="146"/>
      <c r="E142" s="146"/>
      <c r="F142" s="168"/>
      <c r="G142" s="168"/>
      <c r="H142" s="168"/>
      <c r="I142" s="168"/>
      <c r="J142" s="168"/>
      <c r="K142" s="168"/>
      <c r="L142" s="168"/>
      <c r="M142" s="168"/>
      <c r="N142" s="168"/>
      <c r="O142" s="168"/>
      <c r="P142" s="168"/>
      <c r="Q142" s="168"/>
      <c r="R142" s="168"/>
      <c r="S142" s="168"/>
    </row>
    <row r="143" spans="1:28" ht="12.6" customHeight="1" x14ac:dyDescent="0.2">
      <c r="A143" s="168"/>
      <c r="B143" s="146"/>
      <c r="C143" s="146"/>
      <c r="D143" s="146"/>
      <c r="E143" s="146"/>
      <c r="F143" s="168"/>
      <c r="G143" s="168"/>
      <c r="H143" s="168"/>
      <c r="I143" s="168"/>
      <c r="J143" s="168"/>
      <c r="K143" s="168"/>
      <c r="L143" s="168"/>
      <c r="M143" s="168"/>
      <c r="N143" s="168"/>
      <c r="O143" s="168"/>
      <c r="P143" s="168"/>
      <c r="Q143" s="168"/>
      <c r="R143" s="168"/>
      <c r="S143" s="168"/>
    </row>
    <row r="144" spans="1:28" ht="12.6" customHeight="1" x14ac:dyDescent="0.2">
      <c r="A144" s="168"/>
      <c r="B144" s="146"/>
      <c r="C144" s="146"/>
      <c r="D144" s="146"/>
      <c r="E144" s="146"/>
      <c r="F144" s="168"/>
      <c r="G144" s="168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</row>
    <row r="145" spans="1:19" ht="12.6" customHeight="1" x14ac:dyDescent="0.2">
      <c r="A145" s="168"/>
      <c r="B145" s="146"/>
      <c r="C145" s="168"/>
      <c r="D145" s="146"/>
      <c r="E145" s="146"/>
      <c r="F145" s="168"/>
      <c r="G145" s="168"/>
      <c r="H145" s="168"/>
      <c r="I145" s="168"/>
      <c r="J145" s="168"/>
      <c r="K145" s="313"/>
      <c r="L145" s="313"/>
      <c r="M145" s="313"/>
      <c r="N145" s="313"/>
      <c r="O145" s="313"/>
      <c r="P145" s="313"/>
      <c r="Q145" s="313"/>
      <c r="R145" s="313"/>
      <c r="S145" s="313"/>
    </row>
    <row r="146" spans="1:19" ht="12.6" customHeight="1" x14ac:dyDescent="0.2">
      <c r="A146" s="168"/>
      <c r="B146" s="146"/>
      <c r="C146" s="168"/>
      <c r="D146" s="146"/>
      <c r="E146" s="146"/>
      <c r="F146" s="168"/>
      <c r="G146" s="168"/>
      <c r="H146" s="168"/>
      <c r="I146" s="168"/>
      <c r="J146" s="168"/>
      <c r="K146" s="313"/>
      <c r="L146" s="313"/>
      <c r="M146" s="313"/>
      <c r="N146" s="313"/>
      <c r="O146" s="313"/>
      <c r="P146" s="313"/>
      <c r="Q146" s="313"/>
      <c r="R146" s="313"/>
      <c r="S146" s="313"/>
    </row>
    <row r="147" spans="1:19" ht="12.6" customHeight="1" x14ac:dyDescent="0.2">
      <c r="A147" s="168"/>
      <c r="B147" s="146"/>
      <c r="C147" s="168"/>
      <c r="D147" s="146"/>
      <c r="E147" s="146"/>
      <c r="F147" s="168"/>
      <c r="G147" s="168"/>
      <c r="H147" s="168"/>
      <c r="I147" s="168"/>
      <c r="J147" s="168"/>
      <c r="K147" s="313"/>
      <c r="L147" s="313"/>
      <c r="M147" s="313"/>
      <c r="N147" s="313"/>
      <c r="O147" s="313"/>
      <c r="P147" s="313"/>
      <c r="Q147" s="313"/>
      <c r="R147" s="313"/>
      <c r="S147" s="313"/>
    </row>
    <row r="148" spans="1:19" ht="12.6" customHeight="1" x14ac:dyDescent="0.2">
      <c r="A148" s="168"/>
      <c r="B148" s="146"/>
      <c r="C148" s="168"/>
      <c r="D148" s="146"/>
      <c r="E148" s="146"/>
      <c r="F148" s="168"/>
      <c r="G148" s="168"/>
      <c r="H148" s="168"/>
      <c r="I148" s="168"/>
      <c r="J148" s="168"/>
      <c r="K148" s="313"/>
      <c r="L148" s="313"/>
      <c r="M148" s="313"/>
      <c r="N148" s="313"/>
      <c r="O148" s="313"/>
      <c r="P148" s="313"/>
      <c r="Q148" s="313"/>
      <c r="R148" s="313"/>
      <c r="S148" s="313"/>
    </row>
    <row r="149" spans="1:19" ht="12.6" customHeight="1" x14ac:dyDescent="0.2">
      <c r="A149" s="168"/>
      <c r="B149" s="146"/>
      <c r="C149" s="168"/>
      <c r="D149" s="146"/>
      <c r="E149" s="146"/>
      <c r="F149" s="168"/>
      <c r="G149" s="168"/>
      <c r="H149" s="168"/>
      <c r="I149" s="168"/>
      <c r="J149" s="168"/>
      <c r="K149" s="313"/>
      <c r="L149" s="313"/>
      <c r="M149" s="313"/>
      <c r="N149" s="313"/>
      <c r="O149" s="313"/>
      <c r="P149" s="313"/>
      <c r="Q149" s="313"/>
      <c r="R149" s="313"/>
      <c r="S149" s="313"/>
    </row>
    <row r="150" spans="1:19" ht="12.6" customHeight="1" x14ac:dyDescent="0.2">
      <c r="A150" s="168"/>
      <c r="B150" s="146"/>
      <c r="C150" s="168"/>
      <c r="D150" s="146"/>
      <c r="E150" s="146"/>
      <c r="F150" s="168"/>
      <c r="G150" s="168"/>
      <c r="H150" s="168"/>
      <c r="I150" s="168"/>
      <c r="J150" s="168"/>
      <c r="K150" s="313"/>
      <c r="L150" s="313"/>
      <c r="M150" s="313"/>
      <c r="N150" s="313"/>
      <c r="O150" s="313"/>
      <c r="P150" s="313"/>
      <c r="Q150" s="313"/>
      <c r="R150" s="313"/>
      <c r="S150" s="313"/>
    </row>
    <row r="151" spans="1:19" ht="12.6" customHeight="1" x14ac:dyDescent="0.2">
      <c r="A151" s="168"/>
      <c r="B151" s="146"/>
      <c r="C151" s="168"/>
      <c r="D151" s="146"/>
      <c r="E151" s="146"/>
      <c r="F151" s="168"/>
      <c r="G151" s="168"/>
      <c r="H151" s="168"/>
      <c r="I151" s="168"/>
      <c r="J151" s="168"/>
      <c r="K151" s="313"/>
      <c r="L151" s="313"/>
      <c r="M151" s="313"/>
      <c r="N151" s="313"/>
      <c r="O151" s="313"/>
      <c r="P151" s="313"/>
      <c r="Q151" s="313"/>
      <c r="R151" s="313"/>
      <c r="S151" s="313"/>
    </row>
    <row r="152" spans="1:19" ht="12.6" customHeight="1" x14ac:dyDescent="0.2">
      <c r="A152" s="168"/>
      <c r="B152" s="146"/>
      <c r="C152" s="168"/>
      <c r="D152" s="146"/>
      <c r="E152" s="146"/>
      <c r="F152" s="168"/>
      <c r="G152" s="168"/>
      <c r="H152" s="168"/>
      <c r="I152" s="168"/>
      <c r="J152" s="168"/>
      <c r="K152" s="313"/>
      <c r="L152" s="313"/>
      <c r="M152" s="313"/>
      <c r="N152" s="313"/>
      <c r="O152" s="313"/>
      <c r="P152" s="313"/>
      <c r="Q152" s="313"/>
      <c r="R152" s="313"/>
      <c r="S152" s="313"/>
    </row>
    <row r="153" spans="1:19" ht="12.6" customHeight="1" x14ac:dyDescent="0.2">
      <c r="A153" s="168"/>
      <c r="B153" s="146"/>
      <c r="C153" s="168"/>
      <c r="D153" s="146"/>
      <c r="E153" s="146"/>
      <c r="F153" s="168"/>
      <c r="G153" s="168"/>
      <c r="H153" s="168"/>
      <c r="I153" s="168"/>
      <c r="J153" s="168"/>
      <c r="K153" s="313"/>
      <c r="L153" s="313"/>
      <c r="M153" s="313"/>
      <c r="N153" s="313"/>
      <c r="O153" s="313"/>
      <c r="P153" s="313"/>
      <c r="Q153" s="313"/>
      <c r="R153" s="313"/>
      <c r="S153" s="313"/>
    </row>
    <row r="154" spans="1:19" ht="12.6" customHeight="1" x14ac:dyDescent="0.2">
      <c r="A154" s="168"/>
      <c r="B154" s="146"/>
      <c r="C154" s="168"/>
      <c r="D154" s="146"/>
      <c r="E154" s="146"/>
      <c r="F154" s="168"/>
      <c r="G154" s="168"/>
      <c r="H154" s="168"/>
      <c r="I154" s="168"/>
      <c r="J154" s="168"/>
      <c r="K154" s="313"/>
      <c r="L154" s="313"/>
      <c r="M154" s="313"/>
      <c r="N154" s="313"/>
      <c r="O154" s="313"/>
      <c r="P154" s="313"/>
      <c r="Q154" s="313"/>
      <c r="R154" s="313"/>
      <c r="S154" s="313"/>
    </row>
    <row r="155" spans="1:19" ht="12.6" customHeight="1" x14ac:dyDescent="0.2">
      <c r="A155" s="168"/>
      <c r="B155" s="146"/>
      <c r="C155" s="168"/>
      <c r="D155" s="146"/>
      <c r="E155" s="146"/>
      <c r="F155" s="168"/>
      <c r="G155" s="168"/>
      <c r="H155" s="168"/>
      <c r="I155" s="168"/>
      <c r="J155" s="168"/>
      <c r="K155" s="313"/>
      <c r="L155" s="313"/>
      <c r="M155" s="313"/>
      <c r="N155" s="313"/>
      <c r="O155" s="313"/>
      <c r="P155" s="313"/>
      <c r="Q155" s="313"/>
      <c r="R155" s="313"/>
      <c r="S155" s="313"/>
    </row>
    <row r="156" spans="1:19" ht="12.6" customHeight="1" x14ac:dyDescent="0.2">
      <c r="A156" s="168"/>
      <c r="B156" s="146"/>
      <c r="C156" s="168"/>
      <c r="D156" s="146"/>
      <c r="E156" s="146"/>
      <c r="F156" s="168"/>
      <c r="G156" s="168"/>
      <c r="H156" s="168"/>
      <c r="I156" s="168"/>
      <c r="J156" s="168"/>
      <c r="K156" s="313"/>
      <c r="L156" s="313"/>
      <c r="M156" s="313"/>
      <c r="N156" s="313"/>
      <c r="O156" s="313"/>
      <c r="P156" s="313"/>
      <c r="Q156" s="313"/>
      <c r="R156" s="313"/>
      <c r="S156" s="313"/>
    </row>
    <row r="157" spans="1:19" ht="12.6" customHeight="1" x14ac:dyDescent="0.2">
      <c r="A157" s="168"/>
      <c r="B157" s="146"/>
      <c r="C157" s="168"/>
      <c r="D157" s="146"/>
      <c r="E157" s="146"/>
      <c r="F157" s="168"/>
      <c r="G157" s="168"/>
      <c r="H157" s="168"/>
      <c r="I157" s="168"/>
      <c r="J157" s="168"/>
      <c r="K157" s="313"/>
      <c r="L157" s="313"/>
      <c r="M157" s="313"/>
      <c r="N157" s="313"/>
      <c r="O157" s="313"/>
      <c r="P157" s="313"/>
      <c r="Q157" s="313"/>
      <c r="R157" s="313"/>
      <c r="S157" s="313"/>
    </row>
    <row r="158" spans="1:19" ht="12.6" customHeight="1" x14ac:dyDescent="0.2">
      <c r="A158" s="168"/>
      <c r="B158" s="146"/>
      <c r="C158" s="168"/>
      <c r="D158" s="146"/>
      <c r="E158" s="146"/>
      <c r="F158" s="168"/>
      <c r="G158" s="168"/>
      <c r="H158" s="168"/>
      <c r="I158" s="168"/>
      <c r="J158" s="168"/>
      <c r="K158" s="313"/>
      <c r="L158" s="313"/>
      <c r="M158" s="313"/>
      <c r="N158" s="313"/>
      <c r="O158" s="313"/>
      <c r="P158" s="313"/>
      <c r="Q158" s="313"/>
      <c r="R158" s="313"/>
      <c r="S158" s="313"/>
    </row>
    <row r="159" spans="1:19" ht="12.6" customHeight="1" x14ac:dyDescent="0.2">
      <c r="A159" s="168"/>
      <c r="B159" s="146"/>
      <c r="C159" s="168"/>
      <c r="D159" s="146"/>
      <c r="E159" s="146"/>
      <c r="F159" s="168"/>
      <c r="G159" s="168"/>
      <c r="H159" s="168"/>
      <c r="I159" s="168"/>
      <c r="J159" s="168"/>
      <c r="K159" s="313"/>
      <c r="L159" s="313"/>
      <c r="M159" s="313"/>
      <c r="N159" s="313"/>
      <c r="O159" s="313"/>
      <c r="P159" s="313"/>
      <c r="Q159" s="313"/>
      <c r="R159" s="313"/>
      <c r="S159" s="313"/>
    </row>
    <row r="160" spans="1:19" ht="12.6" customHeight="1" x14ac:dyDescent="0.2">
      <c r="A160" s="168"/>
      <c r="B160" s="146"/>
      <c r="C160" s="168"/>
      <c r="D160" s="146"/>
      <c r="E160" s="146"/>
      <c r="F160" s="168"/>
      <c r="G160" s="168"/>
      <c r="H160" s="168"/>
      <c r="I160" s="168"/>
      <c r="J160" s="168"/>
      <c r="K160" s="313"/>
      <c r="L160" s="313"/>
      <c r="M160" s="313"/>
      <c r="N160" s="313"/>
      <c r="O160" s="313"/>
      <c r="P160" s="313"/>
      <c r="Q160" s="313"/>
      <c r="R160" s="313"/>
      <c r="S160" s="313"/>
    </row>
    <row r="161" spans="1:19" ht="12.6" customHeight="1" x14ac:dyDescent="0.2">
      <c r="A161" s="168"/>
      <c r="B161" s="146"/>
      <c r="C161" s="168"/>
      <c r="D161" s="146"/>
      <c r="E161" s="146"/>
      <c r="F161" s="168"/>
      <c r="G161" s="168"/>
      <c r="H161" s="168"/>
      <c r="I161" s="168"/>
      <c r="J161" s="168"/>
      <c r="K161" s="313"/>
      <c r="L161" s="313"/>
      <c r="M161" s="313"/>
      <c r="N161" s="313"/>
      <c r="O161" s="313"/>
      <c r="P161" s="313"/>
      <c r="Q161" s="313"/>
      <c r="R161" s="313"/>
      <c r="S161" s="313"/>
    </row>
    <row r="162" spans="1:19" ht="12.6" customHeight="1" x14ac:dyDescent="0.2">
      <c r="A162" s="168"/>
      <c r="B162" s="146"/>
      <c r="C162" s="168"/>
      <c r="D162" s="146"/>
      <c r="E162" s="146"/>
      <c r="F162" s="168"/>
      <c r="G162" s="168"/>
      <c r="H162" s="168"/>
      <c r="I162" s="168"/>
      <c r="J162" s="168"/>
      <c r="K162" s="313"/>
      <c r="L162" s="313"/>
      <c r="M162" s="313"/>
      <c r="N162" s="313"/>
      <c r="O162" s="313"/>
      <c r="P162" s="313"/>
      <c r="Q162" s="313"/>
      <c r="R162" s="313"/>
      <c r="S162" s="313"/>
    </row>
    <row r="163" spans="1:19" ht="12.6" customHeight="1" x14ac:dyDescent="0.2">
      <c r="A163" s="168"/>
      <c r="B163" s="146"/>
      <c r="C163" s="168"/>
      <c r="D163" s="146"/>
      <c r="E163" s="146"/>
      <c r="F163" s="168"/>
      <c r="G163" s="168"/>
      <c r="H163" s="168"/>
      <c r="I163" s="168"/>
      <c r="J163" s="168"/>
      <c r="K163" s="313"/>
      <c r="L163" s="313"/>
      <c r="M163" s="313"/>
      <c r="N163" s="313"/>
      <c r="O163" s="313"/>
      <c r="P163" s="313"/>
      <c r="Q163" s="313"/>
      <c r="R163" s="313"/>
      <c r="S163" s="313"/>
    </row>
  </sheetData>
  <dataValidations count="2">
    <dataValidation type="list" operator="equal" allowBlank="1" sqref="P82:P144 S30:S81 T6:T29">
      <formula1>IF(P6&lt;&gt;"",OFFSET(F_Acheteurs,MATCH(P6&amp;"*",F_Acheteurs,0)-1,,COUNTIF(F_Acheteurs,P6&amp;"*"),1),F_Acheteurs)</formula1>
    </dataValidation>
    <dataValidation operator="equal" allowBlank="1" showErrorMessage="1" sqref="M145:M163 S84:S102"/>
  </dataValidations>
  <pageMargins left="0.47" right="0.48" top="0.66" bottom="0.48" header="0.51181102362204722" footer="0.51181102362204722"/>
  <pageSetup paperSize="9" scale="54" orientation="landscape" horizontalDpi="4294967293" verticalDpi="4294967293" r:id="rId1"/>
  <headerFooter alignWithMargins="0">
    <oddFooter>&amp;C&amp;P/&amp;N&amp;R&amp;D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338"/>
  <sheetViews>
    <sheetView zoomScale="85" zoomScaleNormal="85" workbookViewId="0">
      <pane xSplit="35" ySplit="1" topLeftCell="AJ2262" activePane="bottomRight" state="frozen"/>
      <selection pane="topRight" activeCell="AJ1" sqref="AJ1"/>
      <selection pane="bottomLeft" activeCell="A2" sqref="A2"/>
      <selection pane="bottomRight" activeCell="AN2330" sqref="AN2330"/>
    </sheetView>
  </sheetViews>
  <sheetFormatPr baseColWidth="10" defaultRowHeight="12.75" x14ac:dyDescent="0.2"/>
  <cols>
    <col min="1" max="1" width="39" style="54" customWidth="1"/>
    <col min="2" max="3" width="11.7109375" style="60" hidden="1" customWidth="1"/>
    <col min="4" max="7" width="7.7109375" style="60" hidden="1" customWidth="1"/>
    <col min="8" max="8" width="9" style="60" hidden="1" customWidth="1"/>
    <col min="9" max="9" width="9" style="113" hidden="1" customWidth="1"/>
    <col min="10" max="13" width="7.7109375" style="55" hidden="1" customWidth="1"/>
    <col min="14" max="14" width="9" style="55" hidden="1" customWidth="1"/>
    <col min="15" max="15" width="7.7109375" style="55" hidden="1" customWidth="1"/>
    <col min="16" max="21" width="7.7109375" style="60" hidden="1" customWidth="1"/>
    <col min="22" max="25" width="8.28515625" style="60" hidden="1" customWidth="1"/>
    <col min="26" max="26" width="8.28515625" style="158" hidden="1" customWidth="1"/>
    <col min="27" max="28" width="8.85546875" style="60" hidden="1" customWidth="1"/>
    <col min="29" max="32" width="11.5703125" hidden="1" customWidth="1"/>
    <col min="33" max="33" width="11.5703125" style="231" hidden="1" customWidth="1"/>
    <col min="34" max="36" width="11.5703125" hidden="1" customWidth="1"/>
    <col min="37" max="37" width="11.5703125" customWidth="1"/>
    <col min="48" max="48" width="11.42578125" style="387"/>
  </cols>
  <sheetData>
    <row r="1" spans="1:48" ht="147.75" customHeight="1" x14ac:dyDescent="0.2">
      <c r="A1" s="80" t="s">
        <v>51</v>
      </c>
      <c r="B1" s="81" t="s">
        <v>30</v>
      </c>
      <c r="C1" s="81" t="s">
        <v>43</v>
      </c>
      <c r="D1" s="81" t="s">
        <v>45</v>
      </c>
      <c r="E1" s="81" t="s">
        <v>48</v>
      </c>
      <c r="F1" s="81" t="s">
        <v>73</v>
      </c>
      <c r="G1" s="105" t="s">
        <v>92</v>
      </c>
      <c r="H1" s="105" t="s">
        <v>96</v>
      </c>
      <c r="I1" s="112" t="s">
        <v>101</v>
      </c>
      <c r="J1" s="82" t="s">
        <v>31</v>
      </c>
      <c r="K1" s="82" t="s">
        <v>33</v>
      </c>
      <c r="L1" s="82" t="s">
        <v>44</v>
      </c>
      <c r="M1" s="82" t="s">
        <v>46</v>
      </c>
      <c r="N1" s="82" t="s">
        <v>47</v>
      </c>
      <c r="O1" s="53" t="s">
        <v>32</v>
      </c>
      <c r="P1" s="105" t="s">
        <v>100</v>
      </c>
      <c r="Q1" s="105" t="s">
        <v>97</v>
      </c>
      <c r="R1" s="105" t="s">
        <v>102</v>
      </c>
      <c r="S1" s="105" t="s">
        <v>103</v>
      </c>
      <c r="T1" s="105" t="s">
        <v>108</v>
      </c>
      <c r="U1" s="105" t="s">
        <v>110</v>
      </c>
      <c r="V1" s="105" t="s">
        <v>111</v>
      </c>
      <c r="W1" s="105" t="s">
        <v>113</v>
      </c>
      <c r="X1" s="105" t="s">
        <v>116</v>
      </c>
      <c r="Y1" s="105" t="s">
        <v>142</v>
      </c>
      <c r="Z1" s="157" t="s">
        <v>143</v>
      </c>
      <c r="AA1" s="105" t="s">
        <v>144</v>
      </c>
      <c r="AB1" s="105" t="s">
        <v>147</v>
      </c>
      <c r="AC1" s="169" t="s">
        <v>148</v>
      </c>
      <c r="AD1" s="169" t="s">
        <v>157</v>
      </c>
      <c r="AE1" s="169" t="s">
        <v>160</v>
      </c>
      <c r="AF1" s="169" t="s">
        <v>161</v>
      </c>
      <c r="AG1" s="230" t="s">
        <v>162</v>
      </c>
      <c r="AH1" s="169" t="s">
        <v>178</v>
      </c>
      <c r="AI1" s="169" t="s">
        <v>174</v>
      </c>
      <c r="AJ1" s="169" t="s">
        <v>177</v>
      </c>
      <c r="AK1" s="169" t="s">
        <v>179</v>
      </c>
      <c r="AL1" s="169" t="s">
        <v>183</v>
      </c>
      <c r="AM1" s="169" t="s">
        <v>218</v>
      </c>
      <c r="AN1" s="169" t="s">
        <v>217</v>
      </c>
      <c r="AO1" s="169" t="s">
        <v>215</v>
      </c>
      <c r="AP1" s="169" t="s">
        <v>202</v>
      </c>
      <c r="AQ1" s="169" t="s">
        <v>203</v>
      </c>
      <c r="AR1" s="169" t="s">
        <v>214</v>
      </c>
      <c r="AS1" s="169" t="s">
        <v>216</v>
      </c>
      <c r="AT1" s="169" t="s">
        <v>255</v>
      </c>
      <c r="AU1" s="169" t="s">
        <v>256</v>
      </c>
      <c r="AV1" s="386" t="s">
        <v>254</v>
      </c>
    </row>
    <row r="2" spans="1:48" ht="14.25" x14ac:dyDescent="0.2">
      <c r="A2" s="83">
        <v>0.10736468500443656</v>
      </c>
      <c r="B2" s="84">
        <v>13.760330578512397</v>
      </c>
      <c r="C2" s="84"/>
      <c r="D2" s="84"/>
      <c r="E2" s="84"/>
      <c r="F2" s="84"/>
      <c r="J2" s="85"/>
      <c r="K2" s="85"/>
      <c r="L2" s="85"/>
      <c r="M2" s="85"/>
      <c r="N2" s="85"/>
    </row>
    <row r="3" spans="1:48" ht="14.25" x14ac:dyDescent="0.2">
      <c r="A3" s="83">
        <v>0.10736468500443656</v>
      </c>
      <c r="B3" s="84"/>
      <c r="C3" s="84"/>
      <c r="D3" s="84"/>
      <c r="E3" s="84"/>
      <c r="F3" s="84"/>
      <c r="J3" s="85">
        <v>13.760330578512397</v>
      </c>
      <c r="K3" s="85"/>
      <c r="L3" s="85"/>
      <c r="M3" s="85"/>
      <c r="N3" s="85"/>
    </row>
    <row r="4" spans="1:48" x14ac:dyDescent="0.2">
      <c r="A4" s="58">
        <v>0.10791693116894895</v>
      </c>
      <c r="H4" s="60">
        <v>16.680672268907564</v>
      </c>
    </row>
    <row r="5" spans="1:48" ht="14.25" x14ac:dyDescent="0.2">
      <c r="A5" s="83">
        <v>0.12</v>
      </c>
      <c r="B5" s="84"/>
      <c r="C5" s="84"/>
      <c r="D5" s="84"/>
      <c r="E5" s="84"/>
      <c r="F5" s="84"/>
      <c r="J5" s="85"/>
      <c r="K5" s="85"/>
      <c r="L5" s="85"/>
      <c r="M5" s="85"/>
      <c r="N5" s="85"/>
    </row>
    <row r="6" spans="1:48" ht="14.25" x14ac:dyDescent="0.2">
      <c r="A6" s="83">
        <v>0.12033239801424563</v>
      </c>
      <c r="B6" s="84"/>
      <c r="C6" s="84"/>
      <c r="D6" s="84"/>
      <c r="E6" s="84">
        <v>11.928251121076233</v>
      </c>
      <c r="F6" s="84"/>
      <c r="J6" s="85"/>
      <c r="K6" s="85"/>
      <c r="L6" s="85"/>
      <c r="M6" s="85"/>
      <c r="N6" s="85"/>
    </row>
    <row r="7" spans="1:48" ht="14.25" x14ac:dyDescent="0.2">
      <c r="A7" s="83">
        <v>0.12836033469823749</v>
      </c>
      <c r="B7" s="84"/>
      <c r="C7" s="84"/>
      <c r="D7" s="84"/>
      <c r="E7" s="84"/>
      <c r="F7" s="84"/>
      <c r="J7" s="85"/>
      <c r="K7" s="85"/>
      <c r="L7" s="85"/>
      <c r="M7" s="85">
        <v>8.0582524271844669</v>
      </c>
      <c r="N7" s="85"/>
    </row>
    <row r="8" spans="1:48" ht="14.25" x14ac:dyDescent="0.2">
      <c r="A8" s="83">
        <v>0.12960623289113499</v>
      </c>
      <c r="B8" s="84"/>
      <c r="C8" s="84"/>
      <c r="D8" s="84"/>
      <c r="E8" s="84"/>
      <c r="F8" s="84"/>
      <c r="J8" s="85"/>
      <c r="K8" s="85"/>
      <c r="L8" s="85"/>
      <c r="M8" s="85">
        <v>6.9049553208773355</v>
      </c>
      <c r="N8" s="85"/>
    </row>
    <row r="9" spans="1:48" ht="14.25" x14ac:dyDescent="0.2">
      <c r="A9" s="83">
        <v>0.12960623289113499</v>
      </c>
      <c r="B9" s="84"/>
      <c r="C9" s="84"/>
      <c r="D9" s="84">
        <v>6.9049553208773355</v>
      </c>
      <c r="E9" s="84"/>
      <c r="F9" s="84"/>
      <c r="J9" s="85"/>
      <c r="K9" s="85"/>
      <c r="L9" s="85"/>
      <c r="M9" s="85"/>
      <c r="N9" s="85"/>
    </row>
    <row r="10" spans="1:48" ht="14.25" x14ac:dyDescent="0.2">
      <c r="A10" s="83">
        <v>0.13530114314963318</v>
      </c>
      <c r="B10" s="84"/>
      <c r="C10" s="84">
        <v>10.100882723833543</v>
      </c>
      <c r="D10" s="84"/>
      <c r="E10" s="84"/>
      <c r="F10" s="84"/>
      <c r="J10" s="85"/>
      <c r="K10" s="85"/>
      <c r="L10" s="85"/>
      <c r="M10" s="85"/>
      <c r="N10" s="85"/>
    </row>
    <row r="11" spans="1:48" ht="14.25" x14ac:dyDescent="0.2">
      <c r="A11" s="83">
        <v>0.13530114314963318</v>
      </c>
      <c r="B11" s="84"/>
      <c r="C11" s="84"/>
      <c r="D11" s="84"/>
      <c r="E11" s="84"/>
      <c r="F11" s="84"/>
      <c r="J11" s="85"/>
      <c r="K11" s="85"/>
      <c r="L11" s="85">
        <v>10.100882723833543</v>
      </c>
      <c r="M11" s="85"/>
      <c r="N11" s="85"/>
    </row>
    <row r="12" spans="1:48" ht="14.25" x14ac:dyDescent="0.2">
      <c r="A12" s="83">
        <v>0.13629087582895039</v>
      </c>
      <c r="B12" s="84"/>
      <c r="C12" s="84">
        <v>11.74496644295302</v>
      </c>
      <c r="D12" s="84"/>
      <c r="E12" s="84"/>
      <c r="F12" s="84"/>
      <c r="J12" s="85"/>
      <c r="K12" s="85"/>
      <c r="L12" s="85"/>
      <c r="M12" s="85"/>
      <c r="N12" s="85"/>
    </row>
    <row r="13" spans="1:48" ht="14.25" x14ac:dyDescent="0.2">
      <c r="A13" s="83">
        <v>0.13629087582895039</v>
      </c>
      <c r="B13" s="84"/>
      <c r="C13" s="84"/>
      <c r="D13" s="84"/>
      <c r="E13" s="84"/>
      <c r="F13" s="84"/>
      <c r="J13" s="85"/>
      <c r="K13" s="85"/>
      <c r="L13" s="85">
        <v>11.74496644295302</v>
      </c>
      <c r="M13" s="85"/>
      <c r="N13" s="85"/>
    </row>
    <row r="14" spans="1:48" ht="14.25" x14ac:dyDescent="0.2">
      <c r="A14" s="83">
        <v>0.13938848920863309</v>
      </c>
      <c r="B14" s="84"/>
      <c r="C14" s="84"/>
      <c r="D14" s="84"/>
      <c r="E14" s="84">
        <v>12.612903225806452</v>
      </c>
      <c r="F14" s="84"/>
      <c r="J14" s="85"/>
      <c r="K14" s="85"/>
      <c r="L14" s="85"/>
      <c r="M14" s="85"/>
      <c r="N14" s="85"/>
    </row>
    <row r="15" spans="1:48" ht="14.25" x14ac:dyDescent="0.2">
      <c r="A15" s="83">
        <v>0.13953672227053521</v>
      </c>
      <c r="B15" s="84"/>
      <c r="C15" s="84">
        <v>10.538243626062323</v>
      </c>
      <c r="D15" s="84"/>
      <c r="E15" s="84"/>
      <c r="F15" s="84"/>
      <c r="J15" s="85"/>
      <c r="K15" s="85"/>
      <c r="L15" s="85"/>
      <c r="M15" s="85"/>
      <c r="N15" s="85"/>
    </row>
    <row r="16" spans="1:48" ht="14.25" x14ac:dyDescent="0.2">
      <c r="A16" s="83">
        <v>0.13953672227053521</v>
      </c>
      <c r="B16" s="84"/>
      <c r="C16" s="84"/>
      <c r="D16" s="84"/>
      <c r="E16" s="84"/>
      <c r="F16" s="84"/>
      <c r="J16" s="85"/>
      <c r="K16" s="85"/>
      <c r="L16" s="85">
        <v>10.538243626062323</v>
      </c>
      <c r="M16" s="85"/>
      <c r="N16" s="85"/>
    </row>
    <row r="17" spans="1:14" ht="14.25" x14ac:dyDescent="0.2">
      <c r="A17" s="83">
        <v>0.14466329518232632</v>
      </c>
      <c r="B17" s="84"/>
      <c r="C17" s="84"/>
      <c r="D17" s="84"/>
      <c r="E17" s="84"/>
      <c r="F17" s="84"/>
      <c r="J17" s="85"/>
      <c r="K17" s="85"/>
      <c r="L17" s="85">
        <v>9.1996320147194108</v>
      </c>
      <c r="M17" s="85"/>
      <c r="N17" s="85"/>
    </row>
    <row r="18" spans="1:14" ht="14.25" x14ac:dyDescent="0.2">
      <c r="A18" s="83">
        <v>0.14466329518232632</v>
      </c>
      <c r="B18" s="84"/>
      <c r="C18" s="84"/>
      <c r="D18" s="84"/>
      <c r="E18" s="84"/>
      <c r="F18" s="84"/>
      <c r="J18" s="85"/>
      <c r="K18" s="85"/>
      <c r="L18" s="85"/>
      <c r="M18" s="85"/>
      <c r="N18" s="85"/>
    </row>
    <row r="19" spans="1:14" ht="14.25" x14ac:dyDescent="0.2">
      <c r="A19" s="83">
        <v>0.14640087173899108</v>
      </c>
      <c r="B19" s="84"/>
      <c r="C19" s="84">
        <v>11.690017513134851</v>
      </c>
      <c r="D19" s="84"/>
      <c r="E19" s="84"/>
      <c r="F19" s="84"/>
      <c r="J19" s="85"/>
      <c r="K19" s="85"/>
      <c r="L19" s="85"/>
      <c r="M19" s="85"/>
      <c r="N19" s="85"/>
    </row>
    <row r="20" spans="1:14" ht="14.25" x14ac:dyDescent="0.2">
      <c r="A20" s="83">
        <v>0.14640087173899108</v>
      </c>
      <c r="B20" s="84"/>
      <c r="C20" s="84"/>
      <c r="D20" s="84"/>
      <c r="E20" s="84"/>
      <c r="F20" s="84"/>
      <c r="J20" s="85"/>
      <c r="K20" s="85"/>
      <c r="L20" s="85">
        <v>11.690017513134851</v>
      </c>
      <c r="M20" s="85"/>
      <c r="N20" s="85"/>
    </row>
    <row r="21" spans="1:14" ht="14.25" x14ac:dyDescent="0.2">
      <c r="A21" s="83">
        <v>0.15139182809702101</v>
      </c>
      <c r="B21" s="84"/>
      <c r="C21" s="84">
        <v>9.6827956989247319</v>
      </c>
      <c r="D21" s="84"/>
      <c r="E21" s="84"/>
      <c r="F21" s="84"/>
      <c r="J21" s="85"/>
      <c r="K21" s="85"/>
      <c r="L21" s="85"/>
      <c r="M21" s="85"/>
      <c r="N21" s="85"/>
    </row>
    <row r="22" spans="1:14" ht="14.25" x14ac:dyDescent="0.2">
      <c r="A22" s="83">
        <v>0.15139182809702101</v>
      </c>
      <c r="B22" s="84"/>
      <c r="C22" s="84"/>
      <c r="D22" s="84"/>
      <c r="E22" s="84"/>
      <c r="F22" s="84"/>
      <c r="J22" s="85"/>
      <c r="K22" s="85"/>
      <c r="L22" s="85">
        <v>9.6827956989247319</v>
      </c>
      <c r="M22" s="85"/>
      <c r="N22" s="85"/>
    </row>
    <row r="23" spans="1:14" ht="14.25" x14ac:dyDescent="0.2">
      <c r="A23" s="83">
        <v>0.15217006200177147</v>
      </c>
      <c r="B23" s="84">
        <v>13.422584400465658</v>
      </c>
      <c r="C23" s="84"/>
      <c r="D23" s="84"/>
      <c r="E23" s="84"/>
      <c r="F23" s="84"/>
      <c r="J23" s="85"/>
      <c r="K23" s="85"/>
      <c r="L23" s="85"/>
      <c r="M23" s="85"/>
      <c r="N23" s="85"/>
    </row>
    <row r="24" spans="1:14" ht="14.25" x14ac:dyDescent="0.2">
      <c r="A24" s="83">
        <v>0.15217006200177147</v>
      </c>
      <c r="B24" s="84"/>
      <c r="C24" s="84"/>
      <c r="D24" s="84"/>
      <c r="E24" s="84"/>
      <c r="F24" s="84"/>
      <c r="J24" s="85">
        <v>13.422584400465658</v>
      </c>
      <c r="K24" s="85"/>
      <c r="L24" s="85"/>
      <c r="M24" s="85"/>
      <c r="N24" s="85"/>
    </row>
    <row r="25" spans="1:14" ht="14.25" x14ac:dyDescent="0.2">
      <c r="A25" s="83">
        <v>0.15429480381760338</v>
      </c>
      <c r="B25" s="84">
        <v>14.498281786941581</v>
      </c>
      <c r="C25" s="84"/>
      <c r="D25" s="84"/>
      <c r="E25" s="84"/>
      <c r="F25" s="84"/>
      <c r="J25" s="85"/>
      <c r="K25" s="85"/>
      <c r="L25" s="85"/>
      <c r="M25" s="85"/>
      <c r="N25" s="85"/>
    </row>
    <row r="26" spans="1:14" ht="14.25" x14ac:dyDescent="0.2">
      <c r="A26" s="83">
        <v>0.15429480381760338</v>
      </c>
      <c r="B26" s="84"/>
      <c r="C26" s="84"/>
      <c r="D26" s="84"/>
      <c r="E26" s="84"/>
      <c r="F26" s="84"/>
      <c r="J26" s="85">
        <v>14.498281786941581</v>
      </c>
      <c r="K26" s="85"/>
      <c r="L26" s="85"/>
      <c r="M26" s="85"/>
      <c r="N26" s="85"/>
    </row>
    <row r="27" spans="1:14" ht="14.25" x14ac:dyDescent="0.2">
      <c r="A27" s="83">
        <v>0.15661375661375662</v>
      </c>
      <c r="B27" s="84"/>
      <c r="C27" s="84"/>
      <c r="D27" s="84"/>
      <c r="E27" s="84"/>
      <c r="F27" s="84"/>
      <c r="J27" s="85"/>
      <c r="K27" s="85"/>
      <c r="L27" s="85"/>
      <c r="M27" s="85">
        <v>7.0270270270270272</v>
      </c>
      <c r="N27" s="85"/>
    </row>
    <row r="28" spans="1:14" ht="14.25" x14ac:dyDescent="0.2">
      <c r="A28" s="83">
        <v>0.15661375661375662</v>
      </c>
      <c r="B28" s="84"/>
      <c r="C28" s="84"/>
      <c r="D28" s="84">
        <v>7.0270270270270272</v>
      </c>
      <c r="E28" s="84"/>
      <c r="F28" s="84"/>
      <c r="J28" s="85"/>
      <c r="K28" s="85"/>
      <c r="L28" s="85"/>
      <c r="M28" s="85"/>
      <c r="N28" s="85"/>
    </row>
    <row r="29" spans="1:14" ht="14.25" x14ac:dyDescent="0.2">
      <c r="A29" s="83">
        <v>0.16059723233794609</v>
      </c>
      <c r="B29" s="84"/>
      <c r="C29" s="84"/>
      <c r="D29" s="84"/>
      <c r="E29" s="84"/>
      <c r="F29" s="84"/>
      <c r="J29" s="85"/>
      <c r="K29" s="85"/>
      <c r="L29" s="85">
        <v>11</v>
      </c>
      <c r="M29" s="85"/>
      <c r="N29" s="85"/>
    </row>
    <row r="30" spans="1:14" ht="14.25" x14ac:dyDescent="0.2">
      <c r="A30" s="83">
        <v>0.16059723233794609</v>
      </c>
      <c r="B30" s="84"/>
      <c r="C30" s="84"/>
      <c r="D30" s="84"/>
      <c r="E30" s="84"/>
      <c r="F30" s="84"/>
      <c r="J30" s="85"/>
      <c r="K30" s="85"/>
      <c r="L30" s="85"/>
      <c r="M30" s="85">
        <v>10.884353741496598</v>
      </c>
      <c r="N30" s="85"/>
    </row>
    <row r="31" spans="1:14" ht="14.25" x14ac:dyDescent="0.2">
      <c r="A31" s="83">
        <v>0.16179891444817782</v>
      </c>
      <c r="B31" s="84">
        <v>14.488817891373802</v>
      </c>
      <c r="C31" s="84"/>
      <c r="D31" s="84"/>
      <c r="E31" s="84"/>
      <c r="F31" s="84"/>
      <c r="J31" s="85"/>
      <c r="K31" s="85"/>
      <c r="L31" s="85"/>
      <c r="M31" s="85"/>
      <c r="N31" s="85"/>
    </row>
    <row r="32" spans="1:14" ht="14.25" x14ac:dyDescent="0.2">
      <c r="A32" s="83">
        <v>0.16179891444817782</v>
      </c>
      <c r="B32" s="84"/>
      <c r="C32" s="84"/>
      <c r="D32" s="84"/>
      <c r="E32" s="84"/>
      <c r="F32" s="84"/>
      <c r="J32" s="85">
        <v>14.488817891373802</v>
      </c>
      <c r="K32" s="85"/>
      <c r="L32" s="85"/>
      <c r="M32" s="85"/>
      <c r="N32" s="85"/>
    </row>
    <row r="33" spans="1:14" ht="14.25" x14ac:dyDescent="0.2">
      <c r="A33" s="83">
        <v>0.16255353864980623</v>
      </c>
      <c r="B33" s="84"/>
      <c r="C33" s="84">
        <v>11.041405269761606</v>
      </c>
      <c r="D33" s="84"/>
      <c r="E33" s="84"/>
      <c r="F33" s="84"/>
      <c r="J33" s="85"/>
      <c r="K33" s="85"/>
      <c r="L33" s="85"/>
      <c r="M33" s="85"/>
      <c r="N33" s="85"/>
    </row>
    <row r="34" spans="1:14" ht="14.25" x14ac:dyDescent="0.2">
      <c r="A34" s="83">
        <v>0.16255353864980623</v>
      </c>
      <c r="B34" s="84"/>
      <c r="C34" s="84"/>
      <c r="D34" s="84"/>
      <c r="E34" s="84"/>
      <c r="F34" s="84"/>
      <c r="J34" s="85"/>
      <c r="K34" s="85"/>
      <c r="L34" s="85">
        <v>11.041405269761606</v>
      </c>
      <c r="M34" s="85"/>
      <c r="N34" s="85"/>
    </row>
    <row r="35" spans="1:14" ht="14.25" x14ac:dyDescent="0.2">
      <c r="A35" s="83">
        <v>0.16321337695383498</v>
      </c>
      <c r="B35" s="84"/>
      <c r="C35" s="84">
        <v>11.592427616926503</v>
      </c>
      <c r="D35" s="84"/>
      <c r="E35" s="84"/>
      <c r="F35" s="84"/>
      <c r="J35" s="85"/>
      <c r="K35" s="85"/>
      <c r="L35" s="85"/>
      <c r="M35" s="85"/>
      <c r="N35" s="85"/>
    </row>
    <row r="36" spans="1:14" ht="14.25" x14ac:dyDescent="0.2">
      <c r="A36" s="83">
        <v>0.16321337695383498</v>
      </c>
      <c r="B36" s="84"/>
      <c r="C36" s="84"/>
      <c r="D36" s="84"/>
      <c r="E36" s="84"/>
      <c r="F36" s="84"/>
      <c r="J36" s="85"/>
      <c r="K36" s="85"/>
      <c r="L36" s="85">
        <v>11.592427616926503</v>
      </c>
      <c r="M36" s="85"/>
      <c r="N36" s="85"/>
    </row>
    <row r="37" spans="1:14" ht="14.25" x14ac:dyDescent="0.2">
      <c r="A37" s="83">
        <v>0.16498268918250547</v>
      </c>
      <c r="B37" s="84"/>
      <c r="C37" s="84"/>
      <c r="D37" s="84"/>
      <c r="E37" s="84"/>
      <c r="F37" s="84"/>
      <c r="J37" s="85"/>
      <c r="K37" s="85"/>
      <c r="L37" s="85">
        <v>10.706638115631691</v>
      </c>
      <c r="M37" s="85"/>
      <c r="N37" s="85"/>
    </row>
    <row r="38" spans="1:14" ht="14.25" x14ac:dyDescent="0.2">
      <c r="A38" s="83">
        <v>0.16498268918250547</v>
      </c>
      <c r="B38" s="84"/>
      <c r="C38" s="84"/>
      <c r="D38" s="84"/>
      <c r="E38" s="84"/>
      <c r="F38" s="84"/>
      <c r="J38" s="85"/>
      <c r="K38" s="85"/>
      <c r="L38" s="85"/>
      <c r="M38" s="85">
        <v>9.8501070663811561</v>
      </c>
      <c r="N38" s="85"/>
    </row>
    <row r="39" spans="1:14" ht="14.25" x14ac:dyDescent="0.2">
      <c r="A39" s="83">
        <v>0.16607185343802047</v>
      </c>
      <c r="B39" s="84"/>
      <c r="C39" s="84"/>
      <c r="D39" s="84"/>
      <c r="E39" s="84">
        <v>13.108882521489971</v>
      </c>
      <c r="F39" s="84"/>
      <c r="J39" s="85"/>
      <c r="K39" s="85"/>
      <c r="L39" s="85"/>
      <c r="M39" s="85"/>
      <c r="N39" s="85"/>
    </row>
    <row r="40" spans="1:14" ht="14.25" x14ac:dyDescent="0.2">
      <c r="A40" s="83">
        <v>0.17</v>
      </c>
      <c r="B40" s="84"/>
      <c r="C40" s="84"/>
      <c r="D40" s="84"/>
      <c r="E40" s="84"/>
      <c r="F40" s="84"/>
      <c r="J40" s="85"/>
      <c r="K40" s="85"/>
      <c r="L40" s="85"/>
      <c r="M40" s="85"/>
      <c r="N40" s="85"/>
    </row>
    <row r="41" spans="1:14" ht="14.25" x14ac:dyDescent="0.2">
      <c r="A41" s="83">
        <v>0.18036870951669157</v>
      </c>
      <c r="B41" s="84"/>
      <c r="C41" s="84"/>
      <c r="D41" s="84"/>
      <c r="E41" s="84"/>
      <c r="F41" s="84"/>
      <c r="J41" s="85"/>
      <c r="K41" s="85"/>
      <c r="L41" s="85"/>
      <c r="M41" s="85">
        <v>11.740331491712707</v>
      </c>
      <c r="N41" s="85"/>
    </row>
    <row r="42" spans="1:14" ht="14.25" x14ac:dyDescent="0.2">
      <c r="A42" s="83">
        <v>0.18036870951669157</v>
      </c>
      <c r="B42" s="84"/>
      <c r="C42" s="84"/>
      <c r="D42" s="84"/>
      <c r="E42" s="84"/>
      <c r="F42" s="84"/>
      <c r="J42" s="85"/>
      <c r="K42" s="85"/>
      <c r="L42" s="85"/>
      <c r="M42" s="85"/>
      <c r="N42" s="85"/>
    </row>
    <row r="43" spans="1:14" ht="14.25" x14ac:dyDescent="0.2">
      <c r="A43" s="83">
        <v>0.18453355155482815</v>
      </c>
      <c r="B43" s="84"/>
      <c r="C43" s="84"/>
      <c r="D43" s="84"/>
      <c r="E43" s="84">
        <v>12.971175166297117</v>
      </c>
      <c r="F43" s="84"/>
      <c r="J43" s="85"/>
      <c r="K43" s="85"/>
      <c r="L43" s="85"/>
      <c r="M43" s="85"/>
      <c r="N43" s="85"/>
    </row>
    <row r="44" spans="1:14" ht="14.25" x14ac:dyDescent="0.2">
      <c r="A44" s="83">
        <v>0.18954752718344439</v>
      </c>
      <c r="B44" s="84"/>
      <c r="C44" s="84"/>
      <c r="D44" s="84"/>
      <c r="E44" s="84"/>
      <c r="F44" s="84"/>
      <c r="J44" s="85"/>
      <c r="K44" s="85"/>
      <c r="L44" s="85">
        <v>12.990377498149519</v>
      </c>
      <c r="M44" s="85"/>
      <c r="N44" s="85"/>
    </row>
    <row r="45" spans="1:14" ht="14.25" x14ac:dyDescent="0.2">
      <c r="A45" s="83">
        <v>0.18954752718344439</v>
      </c>
      <c r="B45" s="84"/>
      <c r="C45" s="84"/>
      <c r="D45" s="84"/>
      <c r="E45" s="84"/>
      <c r="F45" s="84"/>
      <c r="J45" s="85"/>
      <c r="K45" s="85"/>
      <c r="L45" s="85"/>
      <c r="M45" s="85">
        <v>12.679496669133975</v>
      </c>
      <c r="N45" s="85"/>
    </row>
    <row r="46" spans="1:14" ht="14.25" x14ac:dyDescent="0.2">
      <c r="A46" s="83">
        <v>0.18954752718344439</v>
      </c>
      <c r="B46" s="84"/>
      <c r="C46" s="84"/>
      <c r="D46" s="84">
        <v>12.679496669133975</v>
      </c>
      <c r="E46" s="84"/>
      <c r="F46" s="84"/>
      <c r="J46" s="85"/>
      <c r="K46" s="85"/>
      <c r="L46" s="85"/>
      <c r="M46" s="85"/>
      <c r="N46" s="85"/>
    </row>
    <row r="47" spans="1:14" x14ac:dyDescent="0.2">
      <c r="A47" s="58">
        <v>0.18985801217038539</v>
      </c>
      <c r="G47" s="60">
        <v>15.384615384615385</v>
      </c>
    </row>
    <row r="48" spans="1:14" ht="14.25" x14ac:dyDescent="0.2">
      <c r="A48" s="83">
        <v>0.19329600918748205</v>
      </c>
      <c r="B48" s="84"/>
      <c r="C48" s="84"/>
      <c r="D48" s="84"/>
      <c r="E48" s="84"/>
      <c r="F48" s="84"/>
      <c r="J48" s="85"/>
      <c r="K48" s="85"/>
      <c r="L48" s="85">
        <v>12.996658002227999</v>
      </c>
      <c r="M48" s="85"/>
      <c r="N48" s="85"/>
    </row>
    <row r="49" spans="1:14" ht="14.25" x14ac:dyDescent="0.2">
      <c r="A49" s="83">
        <v>0.19427148194271482</v>
      </c>
      <c r="B49" s="84"/>
      <c r="C49" s="84"/>
      <c r="D49" s="84"/>
      <c r="E49" s="84"/>
      <c r="F49" s="84"/>
      <c r="J49" s="85"/>
      <c r="K49" s="85"/>
      <c r="L49" s="85">
        <v>11.965811965811966</v>
      </c>
      <c r="M49" s="85"/>
      <c r="N49" s="85"/>
    </row>
    <row r="50" spans="1:14" ht="14.25" x14ac:dyDescent="0.2">
      <c r="A50" s="83">
        <v>0.21089455272363819</v>
      </c>
      <c r="B50" s="84"/>
      <c r="C50" s="84"/>
      <c r="D50" s="84"/>
      <c r="E50" s="84">
        <v>13.151658767772512</v>
      </c>
      <c r="F50" s="84"/>
      <c r="J50" s="85"/>
      <c r="K50" s="85"/>
      <c r="L50" s="85"/>
      <c r="M50" s="85"/>
      <c r="N50" s="85"/>
    </row>
    <row r="51" spans="1:14" ht="14.25" x14ac:dyDescent="0.2">
      <c r="A51" s="83">
        <v>0.21096239643084769</v>
      </c>
      <c r="B51" s="84"/>
      <c r="C51" s="84"/>
      <c r="D51" s="84"/>
      <c r="E51" s="84"/>
      <c r="F51" s="84"/>
      <c r="J51" s="85"/>
      <c r="K51" s="85"/>
      <c r="L51" s="85">
        <v>11.933534743202417</v>
      </c>
      <c r="M51" s="85"/>
      <c r="N51" s="85"/>
    </row>
    <row r="52" spans="1:14" ht="14.25" x14ac:dyDescent="0.2">
      <c r="A52" s="83">
        <v>0.21446636317653009</v>
      </c>
      <c r="B52" s="84"/>
      <c r="C52" s="84"/>
      <c r="D52" s="84"/>
      <c r="E52" s="84"/>
      <c r="F52" s="84"/>
      <c r="J52" s="85"/>
      <c r="K52" s="85"/>
      <c r="L52" s="85"/>
      <c r="M52" s="85">
        <v>15.193396226415095</v>
      </c>
      <c r="N52" s="85"/>
    </row>
    <row r="53" spans="1:14" ht="14.25" x14ac:dyDescent="0.2">
      <c r="A53" s="83">
        <v>0.21446636317653009</v>
      </c>
      <c r="B53" s="84"/>
      <c r="C53" s="84"/>
      <c r="D53" s="84">
        <v>15.193396226415095</v>
      </c>
      <c r="E53" s="84"/>
      <c r="F53" s="84"/>
      <c r="J53" s="85"/>
      <c r="K53" s="85"/>
      <c r="L53" s="85"/>
      <c r="M53" s="85"/>
      <c r="N53" s="85"/>
    </row>
    <row r="54" spans="1:14" ht="14.25" x14ac:dyDescent="0.2">
      <c r="A54" s="83">
        <v>0.21723834652594548</v>
      </c>
      <c r="B54" s="84">
        <v>17.6221322537112</v>
      </c>
      <c r="C54" s="84"/>
      <c r="D54" s="84"/>
      <c r="E54" s="84"/>
      <c r="F54" s="84"/>
      <c r="J54" s="85"/>
      <c r="K54" s="85"/>
      <c r="L54" s="85"/>
      <c r="M54" s="85"/>
      <c r="N54" s="85"/>
    </row>
    <row r="55" spans="1:14" ht="14.25" x14ac:dyDescent="0.2">
      <c r="A55" s="83">
        <v>0.21723834652594548</v>
      </c>
      <c r="B55" s="84"/>
      <c r="C55" s="84"/>
      <c r="D55" s="84"/>
      <c r="E55" s="84"/>
      <c r="F55" s="84"/>
      <c r="J55" s="85">
        <v>17.6221322537112</v>
      </c>
      <c r="K55" s="85"/>
      <c r="L55" s="85"/>
      <c r="M55" s="85"/>
      <c r="N55" s="85"/>
    </row>
    <row r="56" spans="1:14" ht="14.25" x14ac:dyDescent="0.2">
      <c r="A56" s="83">
        <v>0.21903428971308608</v>
      </c>
      <c r="B56" s="84"/>
      <c r="C56" s="84"/>
      <c r="D56" s="84"/>
      <c r="E56" s="84">
        <v>15.335463258785943</v>
      </c>
      <c r="F56" s="84"/>
      <c r="J56" s="85"/>
      <c r="K56" s="85"/>
      <c r="L56" s="85"/>
      <c r="M56" s="85"/>
      <c r="N56" s="85"/>
    </row>
    <row r="57" spans="1:14" ht="14.25" x14ac:dyDescent="0.2">
      <c r="A57" s="83">
        <v>0.21972265023112481</v>
      </c>
      <c r="B57" s="84"/>
      <c r="C57" s="84"/>
      <c r="D57" s="84"/>
      <c r="E57" s="84"/>
      <c r="F57" s="84"/>
      <c r="J57" s="85"/>
      <c r="K57" s="85"/>
      <c r="L57" s="85"/>
      <c r="M57" s="85">
        <v>13.444600280504909</v>
      </c>
      <c r="N57" s="85"/>
    </row>
    <row r="58" spans="1:14" ht="14.25" x14ac:dyDescent="0.2">
      <c r="A58" s="83">
        <v>0.21972265023112481</v>
      </c>
      <c r="B58" s="84"/>
      <c r="C58" s="84"/>
      <c r="D58" s="84">
        <v>13.444600280504909</v>
      </c>
      <c r="E58" s="84"/>
      <c r="F58" s="84"/>
      <c r="J58" s="85"/>
      <c r="K58" s="85"/>
      <c r="L58" s="85"/>
      <c r="M58" s="85"/>
      <c r="N58" s="85"/>
    </row>
    <row r="59" spans="1:14" ht="14.25" x14ac:dyDescent="0.2">
      <c r="A59" s="83">
        <v>0.22334819618970408</v>
      </c>
      <c r="B59" s="84"/>
      <c r="C59" s="84"/>
      <c r="D59" s="84"/>
      <c r="E59" s="84"/>
      <c r="F59" s="84"/>
      <c r="J59" s="85"/>
      <c r="K59" s="85"/>
      <c r="L59" s="85">
        <v>13</v>
      </c>
      <c r="M59" s="85"/>
      <c r="N59" s="85"/>
    </row>
    <row r="60" spans="1:14" ht="14.25" x14ac:dyDescent="0.2">
      <c r="A60" s="83">
        <v>0.22388648009459991</v>
      </c>
      <c r="B60" s="84">
        <v>16.93661971830986</v>
      </c>
      <c r="C60" s="84"/>
      <c r="D60" s="84"/>
      <c r="E60" s="84"/>
      <c r="F60" s="84"/>
      <c r="J60" s="85"/>
      <c r="K60" s="85"/>
      <c r="L60" s="85"/>
      <c r="M60" s="85"/>
      <c r="N60" s="85"/>
    </row>
    <row r="61" spans="1:14" x14ac:dyDescent="0.2">
      <c r="A61" s="58">
        <v>0.22388648009459991</v>
      </c>
      <c r="J61" s="55">
        <v>16.93661971830986</v>
      </c>
    </row>
    <row r="62" spans="1:14" x14ac:dyDescent="0.2">
      <c r="A62" s="58">
        <v>0.22718199963708946</v>
      </c>
      <c r="M62" s="55">
        <v>11.389776357827476</v>
      </c>
    </row>
    <row r="63" spans="1:14" x14ac:dyDescent="0.2">
      <c r="A63" s="58">
        <v>0.22718199963708946</v>
      </c>
      <c r="D63" s="60">
        <v>11.389776357827476</v>
      </c>
    </row>
    <row r="64" spans="1:14" x14ac:dyDescent="0.2">
      <c r="A64" s="58">
        <v>0.23097597849823617</v>
      </c>
      <c r="B64" s="60">
        <v>14.981818181818182</v>
      </c>
    </row>
    <row r="65" spans="1:13" x14ac:dyDescent="0.2">
      <c r="A65" s="58">
        <v>0.23097597849823617</v>
      </c>
      <c r="J65" s="55">
        <v>14.981818181818182</v>
      </c>
    </row>
    <row r="66" spans="1:13" x14ac:dyDescent="0.2">
      <c r="A66" s="58">
        <v>0.2335279399499583</v>
      </c>
      <c r="L66" s="55">
        <v>14.025</v>
      </c>
    </row>
    <row r="67" spans="1:13" x14ac:dyDescent="0.2">
      <c r="A67" s="58">
        <v>0.23697916666666666</v>
      </c>
      <c r="L67" s="55">
        <v>12.967032967032967</v>
      </c>
    </row>
    <row r="68" spans="1:13" x14ac:dyDescent="0.2">
      <c r="A68" s="58">
        <v>0.24090462143559488</v>
      </c>
      <c r="E68" s="60">
        <v>18.027210884353742</v>
      </c>
    </row>
    <row r="69" spans="1:13" x14ac:dyDescent="0.2">
      <c r="A69" s="58">
        <v>0.24399098647971959</v>
      </c>
      <c r="M69" s="55">
        <v>14.012314007183171</v>
      </c>
    </row>
    <row r="70" spans="1:13" x14ac:dyDescent="0.2">
      <c r="A70" s="58">
        <v>0.24399098647971959</v>
      </c>
      <c r="D70" s="60">
        <v>14.012314007183171</v>
      </c>
    </row>
    <row r="71" spans="1:13" x14ac:dyDescent="0.2">
      <c r="A71" s="58">
        <v>0.24797219003476245</v>
      </c>
      <c r="M71" s="55">
        <v>14.023364485981308</v>
      </c>
    </row>
    <row r="72" spans="1:13" x14ac:dyDescent="0.2">
      <c r="A72" s="58">
        <v>0.24797219003476245</v>
      </c>
      <c r="D72" s="60">
        <v>14.023364485981308</v>
      </c>
    </row>
    <row r="73" spans="1:13" x14ac:dyDescent="0.2">
      <c r="A73" s="58">
        <v>0.24862243773418558</v>
      </c>
      <c r="L73" s="55">
        <v>14.184397163120567</v>
      </c>
    </row>
    <row r="74" spans="1:13" x14ac:dyDescent="0.2">
      <c r="A74" s="58">
        <v>0.25880608083055245</v>
      </c>
      <c r="L74" s="55">
        <v>13.968481375358166</v>
      </c>
    </row>
    <row r="75" spans="1:13" x14ac:dyDescent="0.2">
      <c r="A75" s="58">
        <v>0.25880608083055245</v>
      </c>
      <c r="M75" s="55">
        <v>12.191977077363896</v>
      </c>
    </row>
    <row r="76" spans="1:13" x14ac:dyDescent="0.2">
      <c r="A76" s="58">
        <v>0.25880608083055245</v>
      </c>
      <c r="D76" s="60">
        <v>12.191977077363896</v>
      </c>
    </row>
    <row r="77" spans="1:13" x14ac:dyDescent="0.2">
      <c r="A77" s="58">
        <v>0.26129753914988813</v>
      </c>
      <c r="L77" s="55">
        <v>16.267123287671232</v>
      </c>
    </row>
    <row r="78" spans="1:13" x14ac:dyDescent="0.2">
      <c r="A78" s="58">
        <v>0.26453243470935128</v>
      </c>
      <c r="H78" s="60">
        <v>20.828025477707005</v>
      </c>
    </row>
    <row r="79" spans="1:13" x14ac:dyDescent="0.2">
      <c r="A79" s="58">
        <v>0.2656080052207962</v>
      </c>
      <c r="E79" s="60">
        <v>16.916461916461916</v>
      </c>
    </row>
    <row r="80" spans="1:13" x14ac:dyDescent="0.2">
      <c r="A80" s="58">
        <v>0.26617745163442297</v>
      </c>
      <c r="H80" s="60">
        <v>20.696741854636592</v>
      </c>
    </row>
    <row r="81" spans="1:14" x14ac:dyDescent="0.2">
      <c r="A81" s="58">
        <v>0.26916868442292169</v>
      </c>
      <c r="M81" s="55">
        <v>14.505247376311845</v>
      </c>
    </row>
    <row r="82" spans="1:14" x14ac:dyDescent="0.2">
      <c r="A82" s="58">
        <v>0.26964560862865949</v>
      </c>
      <c r="M82" s="55">
        <v>14.285714285714286</v>
      </c>
    </row>
    <row r="83" spans="1:14" x14ac:dyDescent="0.2">
      <c r="A83" s="58">
        <v>0.26964560862865949</v>
      </c>
      <c r="D83" s="60">
        <v>14.285714285714286</v>
      </c>
    </row>
    <row r="84" spans="1:14" x14ac:dyDescent="0.2">
      <c r="A84" s="58">
        <v>0.27213853301421936</v>
      </c>
      <c r="G84" s="60">
        <v>18.129849974133471</v>
      </c>
    </row>
    <row r="85" spans="1:14" x14ac:dyDescent="0.2">
      <c r="A85" s="58">
        <v>0.27470754336425979</v>
      </c>
      <c r="G85" s="60">
        <v>17.356828193832598</v>
      </c>
    </row>
    <row r="86" spans="1:14" x14ac:dyDescent="0.2">
      <c r="A86" s="58">
        <v>0.28001400070003502</v>
      </c>
      <c r="N86" s="59">
        <v>14.375</v>
      </c>
    </row>
    <row r="87" spans="1:14" x14ac:dyDescent="0.2">
      <c r="A87" s="58">
        <v>0.28001400070003502</v>
      </c>
      <c r="E87" s="59">
        <v>14.375</v>
      </c>
      <c r="F87" s="59"/>
    </row>
    <row r="88" spans="1:14" x14ac:dyDescent="0.2">
      <c r="A88" s="58">
        <v>0.28101132473005003</v>
      </c>
      <c r="M88" s="55">
        <v>14.104967197750703</v>
      </c>
    </row>
    <row r="89" spans="1:14" x14ac:dyDescent="0.2">
      <c r="A89" s="58">
        <v>0.28101132473005003</v>
      </c>
      <c r="D89" s="60">
        <v>14.104967197750703</v>
      </c>
    </row>
    <row r="90" spans="1:14" x14ac:dyDescent="0.2">
      <c r="A90" s="58">
        <v>0.28323289613612196</v>
      </c>
      <c r="E90" s="60">
        <v>15.269086357947435</v>
      </c>
    </row>
    <row r="91" spans="1:14" x14ac:dyDescent="0.2">
      <c r="A91" s="58">
        <v>0.28859504132231406</v>
      </c>
      <c r="B91" s="60">
        <v>16.174112256586483</v>
      </c>
    </row>
    <row r="92" spans="1:14" x14ac:dyDescent="0.2">
      <c r="A92" s="58">
        <v>0.28859504132231406</v>
      </c>
      <c r="J92" s="55">
        <v>16.174112256586483</v>
      </c>
    </row>
    <row r="93" spans="1:14" x14ac:dyDescent="0.2">
      <c r="A93" s="58">
        <v>0.28865248226950352</v>
      </c>
      <c r="G93" s="60">
        <v>18.518427518427519</v>
      </c>
    </row>
    <row r="94" spans="1:14" x14ac:dyDescent="0.2">
      <c r="A94" s="58">
        <v>0.28868120456905505</v>
      </c>
      <c r="M94" s="55">
        <v>15</v>
      </c>
    </row>
    <row r="95" spans="1:14" x14ac:dyDescent="0.2">
      <c r="A95" s="58">
        <v>0.28913672036348614</v>
      </c>
      <c r="C95" s="60">
        <v>20.642857142857142</v>
      </c>
    </row>
    <row r="96" spans="1:14" x14ac:dyDescent="0.2">
      <c r="A96" s="58">
        <v>0.28913672036348614</v>
      </c>
      <c r="L96" s="55">
        <v>20.642857142857142</v>
      </c>
    </row>
    <row r="97" spans="1:14" x14ac:dyDescent="0.2">
      <c r="A97" s="58">
        <v>0.28958990536277601</v>
      </c>
      <c r="G97" s="60">
        <v>15.294117647058824</v>
      </c>
    </row>
    <row r="98" spans="1:14" x14ac:dyDescent="0.2">
      <c r="A98" s="58">
        <v>0.28992912477336408</v>
      </c>
      <c r="L98" s="55">
        <v>15.918135304150086</v>
      </c>
    </row>
    <row r="99" spans="1:14" x14ac:dyDescent="0.2">
      <c r="A99" s="58">
        <v>0.29556650246305421</v>
      </c>
      <c r="E99" s="60">
        <v>18.004901960784313</v>
      </c>
    </row>
    <row r="100" spans="1:14" x14ac:dyDescent="0.2">
      <c r="A100" s="58">
        <v>0.3051237766263673</v>
      </c>
      <c r="M100" s="55">
        <v>19.025157232704402</v>
      </c>
    </row>
    <row r="101" spans="1:14" x14ac:dyDescent="0.2">
      <c r="A101" s="58">
        <v>0.3051237766263673</v>
      </c>
      <c r="D101" s="60">
        <v>19.025157232704402</v>
      </c>
    </row>
    <row r="102" spans="1:14" x14ac:dyDescent="0.2">
      <c r="A102" s="58">
        <v>0.31037093111279335</v>
      </c>
      <c r="G102" s="60">
        <v>18.002439024390245</v>
      </c>
    </row>
    <row r="103" spans="1:14" x14ac:dyDescent="0.2">
      <c r="A103" s="58">
        <v>0.31049822064056942</v>
      </c>
      <c r="L103" s="55">
        <v>15.902578796561604</v>
      </c>
    </row>
    <row r="104" spans="1:14" x14ac:dyDescent="0.2">
      <c r="A104" s="58">
        <v>0.31451612903225806</v>
      </c>
      <c r="M104" s="55">
        <v>15.213675213675213</v>
      </c>
    </row>
    <row r="105" spans="1:14" x14ac:dyDescent="0.2">
      <c r="A105" s="58">
        <v>0.31451612903225806</v>
      </c>
      <c r="D105" s="60">
        <v>15.213675213675213</v>
      </c>
    </row>
    <row r="106" spans="1:14" x14ac:dyDescent="0.2">
      <c r="A106" s="58">
        <v>0.31477732793522267</v>
      </c>
      <c r="M106" s="55">
        <v>17.787781350482316</v>
      </c>
    </row>
    <row r="107" spans="1:14" x14ac:dyDescent="0.2">
      <c r="A107" s="58">
        <v>0.31477732793522267</v>
      </c>
      <c r="D107" s="60">
        <v>17.787781350482316</v>
      </c>
    </row>
    <row r="108" spans="1:14" x14ac:dyDescent="0.2">
      <c r="A108" s="58">
        <v>0.31524926686217009</v>
      </c>
      <c r="E108" s="60">
        <v>17.552325581395348</v>
      </c>
    </row>
    <row r="109" spans="1:14" x14ac:dyDescent="0.2">
      <c r="A109" s="58">
        <v>0.31678773204196931</v>
      </c>
      <c r="H109" s="60">
        <v>23.055414012738854</v>
      </c>
    </row>
    <row r="110" spans="1:14" x14ac:dyDescent="0.2">
      <c r="A110" s="58">
        <v>0.31706364701288559</v>
      </c>
      <c r="M110" s="55">
        <v>15.024630541871922</v>
      </c>
    </row>
    <row r="111" spans="1:14" x14ac:dyDescent="0.2">
      <c r="A111" s="58">
        <v>0.32047986289631536</v>
      </c>
      <c r="L111" s="55">
        <v>15.975935828877006</v>
      </c>
    </row>
    <row r="112" spans="1:14" x14ac:dyDescent="0.2">
      <c r="A112" s="58">
        <v>0.32837723024638915</v>
      </c>
      <c r="N112" s="55">
        <v>16.170763260025872</v>
      </c>
    </row>
    <row r="113" spans="1:14" x14ac:dyDescent="0.2">
      <c r="A113" s="58">
        <v>0.32837723024638915</v>
      </c>
      <c r="E113" s="60">
        <v>16.170763260025872</v>
      </c>
    </row>
    <row r="114" spans="1:14" x14ac:dyDescent="0.2">
      <c r="A114" s="58">
        <v>0.32959575095898497</v>
      </c>
      <c r="B114" s="60">
        <v>20.90420769919427</v>
      </c>
    </row>
    <row r="115" spans="1:14" x14ac:dyDescent="0.2">
      <c r="A115" s="58">
        <v>0.32959575095898497</v>
      </c>
      <c r="J115" s="55">
        <v>20.90420769919427</v>
      </c>
    </row>
    <row r="116" spans="1:14" x14ac:dyDescent="0.2">
      <c r="A116" s="58">
        <v>0.33048289738430586</v>
      </c>
      <c r="H116" s="60">
        <v>24.018264840182649</v>
      </c>
    </row>
    <row r="117" spans="1:14" x14ac:dyDescent="0.2">
      <c r="A117" s="58">
        <v>0.33250466128029832</v>
      </c>
      <c r="B117" s="60">
        <v>20.998130841121494</v>
      </c>
    </row>
    <row r="118" spans="1:14" x14ac:dyDescent="0.2">
      <c r="A118" s="58">
        <v>0.33250466128029832</v>
      </c>
      <c r="J118" s="55">
        <v>20.998130841121494</v>
      </c>
    </row>
    <row r="119" spans="1:14" x14ac:dyDescent="0.2">
      <c r="A119" s="58">
        <v>0.33763945977686438</v>
      </c>
      <c r="N119" s="55">
        <v>18.521739130434781</v>
      </c>
    </row>
    <row r="120" spans="1:14" x14ac:dyDescent="0.2">
      <c r="A120" s="58">
        <v>0.33763945977686438</v>
      </c>
      <c r="E120" s="60">
        <v>18.521739130434781</v>
      </c>
    </row>
    <row r="121" spans="1:14" x14ac:dyDescent="0.2">
      <c r="A121" s="58">
        <v>0.3394947627849661</v>
      </c>
      <c r="N121" s="55">
        <v>16.696914700544465</v>
      </c>
    </row>
    <row r="122" spans="1:14" x14ac:dyDescent="0.2">
      <c r="A122" s="58">
        <v>0.3394947627849661</v>
      </c>
      <c r="E122" s="60">
        <v>16.696914700544465</v>
      </c>
    </row>
    <row r="123" spans="1:14" x14ac:dyDescent="0.2">
      <c r="A123" s="58">
        <v>0.33980582524271846</v>
      </c>
      <c r="B123" s="60">
        <v>21.576354679802957</v>
      </c>
    </row>
    <row r="124" spans="1:14" x14ac:dyDescent="0.2">
      <c r="A124" s="58">
        <v>0.33980582524271846</v>
      </c>
      <c r="J124" s="55">
        <v>21.576354679802957</v>
      </c>
    </row>
    <row r="125" spans="1:14" x14ac:dyDescent="0.2">
      <c r="A125" s="58">
        <v>0.34977287475665153</v>
      </c>
      <c r="M125" s="55">
        <v>23.024118738404454</v>
      </c>
    </row>
    <row r="126" spans="1:14" x14ac:dyDescent="0.2">
      <c r="A126" s="58">
        <v>0.34977287475665153</v>
      </c>
      <c r="D126" s="60">
        <v>23.024118738404454</v>
      </c>
    </row>
    <row r="127" spans="1:14" x14ac:dyDescent="0.2">
      <c r="A127" s="58">
        <v>0.35048231511254019</v>
      </c>
      <c r="H127" s="60">
        <v>22.979983319432861</v>
      </c>
    </row>
    <row r="128" spans="1:14" x14ac:dyDescent="0.2">
      <c r="A128" s="58">
        <v>0.35581583198707595</v>
      </c>
      <c r="C128" s="60">
        <v>19.580022701475595</v>
      </c>
    </row>
    <row r="129" spans="1:14" x14ac:dyDescent="0.2">
      <c r="A129" s="58">
        <v>0.35581583198707595</v>
      </c>
      <c r="L129" s="55">
        <v>19.580022701475595</v>
      </c>
    </row>
    <row r="130" spans="1:14" x14ac:dyDescent="0.2">
      <c r="A130" s="58">
        <v>0.35934219734079775</v>
      </c>
      <c r="G130" s="60">
        <v>20.849074975657253</v>
      </c>
    </row>
    <row r="131" spans="1:14" x14ac:dyDescent="0.2">
      <c r="A131" s="58">
        <v>0.35949027498323272</v>
      </c>
      <c r="N131" s="55">
        <v>19.328358208955223</v>
      </c>
    </row>
    <row r="132" spans="1:14" x14ac:dyDescent="0.2">
      <c r="A132" s="58">
        <v>0.35949027498323272</v>
      </c>
      <c r="E132" s="60">
        <v>19.328358208955223</v>
      </c>
    </row>
    <row r="133" spans="1:14" x14ac:dyDescent="0.2">
      <c r="A133" s="58">
        <v>0.36098981077147019</v>
      </c>
      <c r="G133" s="60">
        <v>19.125</v>
      </c>
    </row>
    <row r="134" spans="1:14" x14ac:dyDescent="0.2">
      <c r="A134" s="58">
        <v>0.36254597793059329</v>
      </c>
      <c r="G134" s="60">
        <v>20.187472430524924</v>
      </c>
    </row>
    <row r="135" spans="1:14" x14ac:dyDescent="0.2">
      <c r="A135" s="58">
        <v>0.36454652532391046</v>
      </c>
      <c r="N135" s="55">
        <v>18.2875605815832</v>
      </c>
    </row>
    <row r="136" spans="1:14" x14ac:dyDescent="0.2">
      <c r="A136" s="58">
        <v>0.36454652532391046</v>
      </c>
      <c r="E136" s="60">
        <v>18.2875605815832</v>
      </c>
    </row>
    <row r="137" spans="1:14" x14ac:dyDescent="0.2">
      <c r="A137" s="58">
        <v>0.36590163934426229</v>
      </c>
      <c r="B137" s="60">
        <v>20.465949820788531</v>
      </c>
    </row>
    <row r="138" spans="1:14" x14ac:dyDescent="0.2">
      <c r="A138" s="58">
        <v>0.36590163934426229</v>
      </c>
      <c r="J138" s="55">
        <v>20.465949820788531</v>
      </c>
    </row>
    <row r="139" spans="1:14" x14ac:dyDescent="0.2">
      <c r="A139" s="58">
        <v>0.3666061705989111</v>
      </c>
      <c r="C139" s="60">
        <v>18.06930693069307</v>
      </c>
    </row>
    <row r="140" spans="1:14" x14ac:dyDescent="0.2">
      <c r="A140" s="58">
        <v>0.3666061705989111</v>
      </c>
      <c r="L140" s="55">
        <v>18.06930693069307</v>
      </c>
    </row>
    <row r="141" spans="1:14" x14ac:dyDescent="0.2">
      <c r="A141" s="58">
        <v>0.37037037037037035</v>
      </c>
      <c r="N141" s="55">
        <v>20.206611570247933</v>
      </c>
    </row>
    <row r="142" spans="1:14" x14ac:dyDescent="0.2">
      <c r="A142" s="58">
        <v>0.37037037037037035</v>
      </c>
      <c r="E142" s="60">
        <v>20.206611570247933</v>
      </c>
    </row>
    <row r="143" spans="1:14" x14ac:dyDescent="0.2">
      <c r="A143" s="58">
        <v>0.37209302325581395</v>
      </c>
      <c r="L143" s="55">
        <v>16.995192307692307</v>
      </c>
    </row>
    <row r="144" spans="1:14" x14ac:dyDescent="0.2">
      <c r="A144" s="58">
        <v>0.37369033760186265</v>
      </c>
      <c r="C144" s="60">
        <v>17.133956386292834</v>
      </c>
    </row>
    <row r="145" spans="1:14" x14ac:dyDescent="0.2">
      <c r="A145" s="58">
        <v>0.37369033760186265</v>
      </c>
      <c r="L145" s="55">
        <v>17.133956386292834</v>
      </c>
    </row>
    <row r="146" spans="1:14" x14ac:dyDescent="0.2">
      <c r="A146" s="58">
        <v>0.37673130193905818</v>
      </c>
      <c r="H146" s="60">
        <v>23.578431372549019</v>
      </c>
    </row>
    <row r="147" spans="1:14" x14ac:dyDescent="0.2">
      <c r="A147" s="58">
        <v>0.37894736842105264</v>
      </c>
      <c r="B147" s="60">
        <v>20.5</v>
      </c>
    </row>
    <row r="148" spans="1:14" x14ac:dyDescent="0.2">
      <c r="A148" s="58">
        <v>0.37894736842105264</v>
      </c>
      <c r="J148" s="55">
        <v>20.5</v>
      </c>
    </row>
    <row r="149" spans="1:14" x14ac:dyDescent="0.2">
      <c r="A149" s="58">
        <v>0.37989652623798964</v>
      </c>
      <c r="B149" s="60">
        <v>21.85603112840467</v>
      </c>
    </row>
    <row r="150" spans="1:14" x14ac:dyDescent="0.2">
      <c r="A150" s="58">
        <v>0.37989652623798964</v>
      </c>
      <c r="J150" s="55">
        <v>21.85603112840467</v>
      </c>
    </row>
    <row r="151" spans="1:14" x14ac:dyDescent="0.2">
      <c r="A151" s="58">
        <v>0.38465408805031448</v>
      </c>
      <c r="N151" s="55">
        <v>20.186396337475475</v>
      </c>
    </row>
    <row r="152" spans="1:14" x14ac:dyDescent="0.2">
      <c r="A152" s="58">
        <v>0.38465408805031448</v>
      </c>
      <c r="E152" s="60">
        <v>20.186396337475475</v>
      </c>
    </row>
    <row r="153" spans="1:14" x14ac:dyDescent="0.2">
      <c r="A153" s="58">
        <v>0.38618771165940979</v>
      </c>
      <c r="M153" s="55">
        <v>20.115878484184154</v>
      </c>
    </row>
    <row r="154" spans="1:14" x14ac:dyDescent="0.2">
      <c r="A154" s="58">
        <v>0.38618771165940979</v>
      </c>
      <c r="D154" s="60">
        <v>20.115878484184154</v>
      </c>
    </row>
    <row r="155" spans="1:14" x14ac:dyDescent="0.2">
      <c r="A155" s="58">
        <v>0.39059405940594061</v>
      </c>
      <c r="C155" s="60">
        <v>16.79340937896071</v>
      </c>
    </row>
    <row r="156" spans="1:14" x14ac:dyDescent="0.2">
      <c r="A156" s="58">
        <v>0.39059405940594061</v>
      </c>
      <c r="L156" s="55">
        <v>16.79340937896071</v>
      </c>
    </row>
    <row r="157" spans="1:14" x14ac:dyDescent="0.2">
      <c r="A157" s="58">
        <v>0.39442060085836911</v>
      </c>
      <c r="N157" s="55">
        <v>20.130576713819369</v>
      </c>
    </row>
    <row r="158" spans="1:14" x14ac:dyDescent="0.2">
      <c r="A158" s="58">
        <v>0.39442060085836911</v>
      </c>
      <c r="E158" s="60">
        <v>20.130576713819369</v>
      </c>
    </row>
    <row r="159" spans="1:14" x14ac:dyDescent="0.2">
      <c r="A159" s="58">
        <v>0.3949579831932773</v>
      </c>
      <c r="L159" s="55">
        <v>16</v>
      </c>
    </row>
    <row r="160" spans="1:14" x14ac:dyDescent="0.2">
      <c r="A160" s="58">
        <v>0.39532366313054773</v>
      </c>
      <c r="B160" s="60">
        <v>20.938663745892661</v>
      </c>
    </row>
    <row r="161" spans="1:14" x14ac:dyDescent="0.2">
      <c r="A161" s="58">
        <v>0.39532366313054773</v>
      </c>
      <c r="J161" s="55">
        <v>20.938663745892661</v>
      </c>
    </row>
    <row r="162" spans="1:14" x14ac:dyDescent="0.2">
      <c r="A162" s="58">
        <v>0.39989118607181717</v>
      </c>
      <c r="C162" s="60">
        <v>18.503401360544217</v>
      </c>
    </row>
    <row r="163" spans="1:14" x14ac:dyDescent="0.2">
      <c r="A163" s="58">
        <v>0.39989118607181717</v>
      </c>
      <c r="L163" s="55">
        <v>18.503401360544217</v>
      </c>
    </row>
    <row r="164" spans="1:14" x14ac:dyDescent="0.2">
      <c r="A164" s="58">
        <v>0.4003831417624521</v>
      </c>
      <c r="G164" s="60">
        <v>20.191387559808611</v>
      </c>
    </row>
    <row r="165" spans="1:14" x14ac:dyDescent="0.2">
      <c r="A165" s="58">
        <v>0.40464916056823075</v>
      </c>
      <c r="C165" s="60">
        <v>20.478723404255319</v>
      </c>
    </row>
    <row r="166" spans="1:14" x14ac:dyDescent="0.2">
      <c r="A166" s="58">
        <v>0.40464916056823075</v>
      </c>
      <c r="L166" s="55">
        <v>20.478723404255319</v>
      </c>
    </row>
    <row r="167" spans="1:14" x14ac:dyDescent="0.2">
      <c r="A167" s="58">
        <v>0.40640809443507586</v>
      </c>
      <c r="B167" s="60">
        <v>21.825726141078839</v>
      </c>
    </row>
    <row r="168" spans="1:14" x14ac:dyDescent="0.2">
      <c r="A168" s="58">
        <v>0.40640809443507586</v>
      </c>
      <c r="J168" s="55">
        <v>21.825726141078839</v>
      </c>
    </row>
    <row r="169" spans="1:14" x14ac:dyDescent="0.2">
      <c r="A169" s="58">
        <v>0.40648379052369077</v>
      </c>
      <c r="C169" s="60">
        <v>20</v>
      </c>
    </row>
    <row r="170" spans="1:14" x14ac:dyDescent="0.2">
      <c r="A170" s="58">
        <v>0.40648379052369077</v>
      </c>
      <c r="L170" s="55">
        <v>20</v>
      </c>
    </row>
    <row r="171" spans="1:14" x14ac:dyDescent="0.2">
      <c r="A171" s="58">
        <v>0.40657216494845361</v>
      </c>
      <c r="N171" s="55">
        <v>16.418383518225038</v>
      </c>
    </row>
    <row r="172" spans="1:14" x14ac:dyDescent="0.2">
      <c r="A172" s="58">
        <v>0.40657216494845361</v>
      </c>
      <c r="E172" s="60">
        <v>16.418383518225038</v>
      </c>
    </row>
    <row r="173" spans="1:14" x14ac:dyDescent="0.2">
      <c r="A173" s="58">
        <v>0.41272189349112426</v>
      </c>
      <c r="N173" s="55">
        <v>18.888888888888889</v>
      </c>
    </row>
    <row r="174" spans="1:14" x14ac:dyDescent="0.2">
      <c r="A174" s="58">
        <v>0.41272189349112426</v>
      </c>
      <c r="E174" s="60">
        <v>18.888888888888889</v>
      </c>
    </row>
    <row r="175" spans="1:14" x14ac:dyDescent="0.2">
      <c r="A175" s="58">
        <v>0.41899784814017832</v>
      </c>
      <c r="N175" s="55">
        <v>17.02861335289802</v>
      </c>
    </row>
    <row r="176" spans="1:14" x14ac:dyDescent="0.2">
      <c r="A176" s="58">
        <v>0.41899784814017832</v>
      </c>
      <c r="E176" s="60">
        <v>17.02861335289802</v>
      </c>
    </row>
    <row r="177" spans="1:14" x14ac:dyDescent="0.2">
      <c r="A177" s="58">
        <v>0.42432432432432432</v>
      </c>
      <c r="B177" s="60">
        <v>23.283439490445861</v>
      </c>
    </row>
    <row r="178" spans="1:14" x14ac:dyDescent="0.2">
      <c r="A178" s="58">
        <v>0.42432432432432432</v>
      </c>
      <c r="J178" s="55">
        <v>23.283439490445861</v>
      </c>
    </row>
    <row r="179" spans="1:14" x14ac:dyDescent="0.2">
      <c r="A179" s="58">
        <v>0.42815249266862171</v>
      </c>
      <c r="N179" s="55">
        <v>20.225048923679061</v>
      </c>
    </row>
    <row r="180" spans="1:14" x14ac:dyDescent="0.2">
      <c r="A180" s="58">
        <v>0.42815249266862171</v>
      </c>
      <c r="E180" s="60">
        <v>20.225048923679061</v>
      </c>
    </row>
    <row r="181" spans="1:14" x14ac:dyDescent="0.2">
      <c r="A181" s="58">
        <v>0.43042452830188677</v>
      </c>
      <c r="M181" s="55">
        <v>16.767123287671232</v>
      </c>
    </row>
    <row r="182" spans="1:14" x14ac:dyDescent="0.2">
      <c r="A182" s="58">
        <v>0.43042452830188677</v>
      </c>
      <c r="D182" s="60">
        <v>16.767123287671232</v>
      </c>
    </row>
    <row r="183" spans="1:14" x14ac:dyDescent="0.2">
      <c r="A183" s="58">
        <v>0.4316702819956616</v>
      </c>
      <c r="B183" s="60">
        <v>21.417085427135678</v>
      </c>
    </row>
    <row r="184" spans="1:14" x14ac:dyDescent="0.2">
      <c r="A184" s="58">
        <v>0.4316702819956616</v>
      </c>
      <c r="J184" s="55">
        <v>21.417085427135678</v>
      </c>
    </row>
    <row r="185" spans="1:14" x14ac:dyDescent="0.2">
      <c r="A185" s="58">
        <v>0.43389423076923078</v>
      </c>
      <c r="N185" s="55">
        <v>19.037396121883656</v>
      </c>
    </row>
    <row r="186" spans="1:14" x14ac:dyDescent="0.2">
      <c r="A186" s="58">
        <v>0.43389423076923078</v>
      </c>
      <c r="E186" s="60">
        <v>19.037396121883656</v>
      </c>
    </row>
    <row r="187" spans="1:14" x14ac:dyDescent="0.2">
      <c r="A187" s="58">
        <v>0.43729481286933686</v>
      </c>
      <c r="N187" s="55">
        <v>20.51051051051051</v>
      </c>
    </row>
    <row r="188" spans="1:14" x14ac:dyDescent="0.2">
      <c r="A188" s="58">
        <v>0.43729481286933686</v>
      </c>
      <c r="E188" s="60">
        <v>20.51051051051051</v>
      </c>
    </row>
    <row r="189" spans="1:14" x14ac:dyDescent="0.2">
      <c r="A189" s="58">
        <v>0.43779232927970063</v>
      </c>
      <c r="B189" s="60">
        <v>21.004273504273506</v>
      </c>
    </row>
    <row r="190" spans="1:14" x14ac:dyDescent="0.2">
      <c r="A190" s="58">
        <v>0.43779232927970063</v>
      </c>
      <c r="J190" s="55">
        <v>21.004273504273506</v>
      </c>
    </row>
    <row r="191" spans="1:14" x14ac:dyDescent="0.2">
      <c r="A191" s="58">
        <v>0.44022503516174405</v>
      </c>
      <c r="N191" s="55">
        <v>19.097444089456868</v>
      </c>
    </row>
    <row r="192" spans="1:14" x14ac:dyDescent="0.2">
      <c r="A192" s="58">
        <v>0.44022503516174405</v>
      </c>
      <c r="E192" s="60">
        <v>19.097444089456868</v>
      </c>
    </row>
    <row r="193" spans="1:14" x14ac:dyDescent="0.2">
      <c r="A193" s="58">
        <v>0.44193700047014572</v>
      </c>
      <c r="M193" s="55">
        <v>18.351063829787233</v>
      </c>
    </row>
    <row r="194" spans="1:14" x14ac:dyDescent="0.2">
      <c r="A194" s="58">
        <v>0.44193700047014572</v>
      </c>
      <c r="D194" s="60">
        <v>18.351063829787233</v>
      </c>
    </row>
    <row r="195" spans="1:14" x14ac:dyDescent="0.2">
      <c r="A195" s="58">
        <v>0.44457436856875587</v>
      </c>
      <c r="G195" s="60">
        <v>22.000526038926882</v>
      </c>
    </row>
    <row r="196" spans="1:14" x14ac:dyDescent="0.2">
      <c r="A196" s="58">
        <v>0.44639818491208166</v>
      </c>
      <c r="C196" s="60">
        <v>18.805590851334181</v>
      </c>
    </row>
    <row r="197" spans="1:14" x14ac:dyDescent="0.2">
      <c r="A197" s="58">
        <v>0.44639818491208166</v>
      </c>
      <c r="L197" s="55">
        <v>18.805590851334181</v>
      </c>
    </row>
    <row r="198" spans="1:14" x14ac:dyDescent="0.2">
      <c r="A198" s="58">
        <v>0.45338208409506398</v>
      </c>
      <c r="N198" s="55">
        <v>19.576612903225808</v>
      </c>
    </row>
    <row r="199" spans="1:14" x14ac:dyDescent="0.2">
      <c r="A199" s="58">
        <v>0.45338208409506398</v>
      </c>
      <c r="E199" s="60">
        <v>19.576612903225808</v>
      </c>
    </row>
    <row r="200" spans="1:14" x14ac:dyDescent="0.2">
      <c r="A200" s="58">
        <v>0.45664206642066418</v>
      </c>
      <c r="N200" s="55">
        <v>19.09090909090909</v>
      </c>
    </row>
    <row r="201" spans="1:14" x14ac:dyDescent="0.2">
      <c r="A201" s="58">
        <v>0.45664206642066418</v>
      </c>
      <c r="E201" s="60">
        <v>19.09090909090909</v>
      </c>
    </row>
    <row r="202" spans="1:14" x14ac:dyDescent="0.2">
      <c r="A202" s="58">
        <v>0.46273830155979201</v>
      </c>
      <c r="G202" s="60">
        <v>21.760299625468164</v>
      </c>
    </row>
    <row r="203" spans="1:14" x14ac:dyDescent="0.2">
      <c r="A203" s="58">
        <v>0.46392753154318989</v>
      </c>
      <c r="G203" s="60">
        <v>21.12970711297071</v>
      </c>
    </row>
    <row r="204" spans="1:14" x14ac:dyDescent="0.2">
      <c r="A204" s="58">
        <v>0.46687451286048326</v>
      </c>
      <c r="B204" s="60">
        <v>21.218697829716195</v>
      </c>
    </row>
    <row r="205" spans="1:14" x14ac:dyDescent="0.2">
      <c r="A205" s="58">
        <v>0.46687451286048326</v>
      </c>
      <c r="J205" s="55">
        <v>21.218697829716195</v>
      </c>
    </row>
    <row r="206" spans="1:14" x14ac:dyDescent="0.2">
      <c r="A206" s="58">
        <v>0.46842105263157896</v>
      </c>
      <c r="B206" s="60">
        <v>21.242375601926163</v>
      </c>
    </row>
    <row r="207" spans="1:14" x14ac:dyDescent="0.2">
      <c r="A207" s="58">
        <v>0.46842105263157896</v>
      </c>
      <c r="J207" s="55">
        <v>21.242375601926163</v>
      </c>
    </row>
    <row r="208" spans="1:14" x14ac:dyDescent="0.2">
      <c r="A208" s="58">
        <v>0.47793726741095161</v>
      </c>
      <c r="G208" s="60">
        <v>22.091212458286986</v>
      </c>
    </row>
    <row r="209" spans="1:14" x14ac:dyDescent="0.2">
      <c r="A209" s="58">
        <v>0.48475120385232745</v>
      </c>
      <c r="K209" s="55">
        <v>21.85430463576159</v>
      </c>
    </row>
    <row r="210" spans="1:14" x14ac:dyDescent="0.2">
      <c r="A210" s="58">
        <v>0.48940914158305465</v>
      </c>
      <c r="M210" s="55">
        <v>20.956719817767652</v>
      </c>
    </row>
    <row r="211" spans="1:14" x14ac:dyDescent="0.2">
      <c r="A211" s="58">
        <v>0.49031758326878389</v>
      </c>
      <c r="N211" s="55">
        <v>21.011058451816744</v>
      </c>
    </row>
    <row r="212" spans="1:14" x14ac:dyDescent="0.2">
      <c r="A212" s="58">
        <v>0.49031758326878389</v>
      </c>
      <c r="E212" s="60">
        <v>21.011058451816744</v>
      </c>
    </row>
    <row r="213" spans="1:14" x14ac:dyDescent="0.2">
      <c r="A213" s="58">
        <v>0.49206349206349204</v>
      </c>
      <c r="M213" s="55">
        <v>22</v>
      </c>
    </row>
    <row r="214" spans="1:14" x14ac:dyDescent="0.2">
      <c r="A214" s="58">
        <v>0.49206349206349204</v>
      </c>
      <c r="D214" s="60">
        <v>22</v>
      </c>
    </row>
    <row r="215" spans="1:14" x14ac:dyDescent="0.2">
      <c r="A215" s="58">
        <v>0.49752883031301481</v>
      </c>
      <c r="C215" s="60">
        <v>23</v>
      </c>
    </row>
    <row r="216" spans="1:14" x14ac:dyDescent="0.2">
      <c r="A216" s="58">
        <v>0.49752883031301481</v>
      </c>
      <c r="L216" s="55">
        <v>23</v>
      </c>
    </row>
    <row r="217" spans="1:14" x14ac:dyDescent="0.2">
      <c r="A217" s="58">
        <v>0.49854590776900704</v>
      </c>
      <c r="M217" s="55">
        <v>17.916666666666668</v>
      </c>
    </row>
    <row r="218" spans="1:14" x14ac:dyDescent="0.2">
      <c r="A218" s="58">
        <v>0.49854590776900704</v>
      </c>
      <c r="D218" s="60">
        <v>17.916666666666668</v>
      </c>
    </row>
    <row r="219" spans="1:14" x14ac:dyDescent="0.2">
      <c r="A219" s="58">
        <v>0.50413907284768211</v>
      </c>
      <c r="G219" s="60">
        <v>22.003284072249588</v>
      </c>
    </row>
    <row r="220" spans="1:14" x14ac:dyDescent="0.2">
      <c r="A220" s="58">
        <v>0.5041736227045075</v>
      </c>
      <c r="M220" s="55">
        <v>19.900662251655628</v>
      </c>
    </row>
    <row r="221" spans="1:14" x14ac:dyDescent="0.2">
      <c r="A221" s="58">
        <v>0.5041736227045075</v>
      </c>
      <c r="D221" s="60">
        <v>19.900662251655628</v>
      </c>
    </row>
    <row r="222" spans="1:14" x14ac:dyDescent="0.2">
      <c r="A222" s="58">
        <v>0.50556983718937443</v>
      </c>
      <c r="N222" s="55">
        <v>22.5</v>
      </c>
    </row>
    <row r="223" spans="1:14" x14ac:dyDescent="0.2">
      <c r="A223" s="58">
        <v>0.50679851668726827</v>
      </c>
      <c r="N223" s="55">
        <v>20</v>
      </c>
    </row>
    <row r="224" spans="1:14" x14ac:dyDescent="0.2">
      <c r="A224" s="58">
        <v>0.50679851668726827</v>
      </c>
      <c r="E224" s="60">
        <v>20</v>
      </c>
    </row>
    <row r="225" spans="1:14" x14ac:dyDescent="0.2">
      <c r="A225" s="58">
        <v>0.50736497545008186</v>
      </c>
      <c r="H225" s="60">
        <v>22.5</v>
      </c>
    </row>
    <row r="226" spans="1:14" x14ac:dyDescent="0.2">
      <c r="A226" s="58">
        <v>0.5115297174407275</v>
      </c>
      <c r="N226" s="55">
        <v>17.72</v>
      </c>
    </row>
    <row r="227" spans="1:14" x14ac:dyDescent="0.2">
      <c r="A227" s="58">
        <v>0.5115297174407275</v>
      </c>
      <c r="E227" s="60">
        <v>17.72</v>
      </c>
    </row>
    <row r="228" spans="1:14" x14ac:dyDescent="0.2">
      <c r="A228" s="58">
        <v>0.5169782525753529</v>
      </c>
      <c r="N228" s="55">
        <v>20.664206642066421</v>
      </c>
    </row>
    <row r="229" spans="1:14" x14ac:dyDescent="0.2">
      <c r="A229" s="58">
        <v>0.5169782525753529</v>
      </c>
      <c r="G229" s="60">
        <v>21.11439114391144</v>
      </c>
    </row>
    <row r="230" spans="1:14" x14ac:dyDescent="0.2">
      <c r="A230" s="58">
        <v>0.5329153605015674</v>
      </c>
      <c r="G230" s="60">
        <v>21.067647058823528</v>
      </c>
    </row>
    <row r="231" spans="1:14" x14ac:dyDescent="0.2">
      <c r="A231" s="58">
        <v>0.53523671846765453</v>
      </c>
      <c r="L231" s="55">
        <v>20.999324780553678</v>
      </c>
    </row>
    <row r="232" spans="1:14" x14ac:dyDescent="0.2">
      <c r="A232" s="58">
        <v>0.53523671846765453</v>
      </c>
      <c r="M232" s="55">
        <v>18.939905469277516</v>
      </c>
    </row>
    <row r="233" spans="1:14" x14ac:dyDescent="0.2">
      <c r="A233" s="58">
        <v>0.53523671846765453</v>
      </c>
      <c r="D233" s="60">
        <v>18.939905469277516</v>
      </c>
    </row>
    <row r="234" spans="1:14" x14ac:dyDescent="0.2">
      <c r="A234" s="58">
        <v>0.53569883167459975</v>
      </c>
      <c r="M234" s="55">
        <v>20.193861066235865</v>
      </c>
    </row>
    <row r="235" spans="1:14" x14ac:dyDescent="0.2">
      <c r="A235" s="58">
        <v>0.53569883167459975</v>
      </c>
      <c r="D235" s="60">
        <v>20.193861066235865</v>
      </c>
    </row>
    <row r="236" spans="1:14" x14ac:dyDescent="0.2">
      <c r="A236" s="58">
        <v>0.53699284009546544</v>
      </c>
      <c r="J236" s="55">
        <v>23.703703703703702</v>
      </c>
    </row>
    <row r="237" spans="1:14" x14ac:dyDescent="0.2">
      <c r="A237" s="58">
        <v>0.53879310344827591</v>
      </c>
      <c r="M237" s="55">
        <v>22.591111111111111</v>
      </c>
    </row>
    <row r="238" spans="1:14" x14ac:dyDescent="0.2">
      <c r="A238" s="58">
        <v>0.56032906764168189</v>
      </c>
      <c r="B238" s="60">
        <v>24.806960304513321</v>
      </c>
    </row>
    <row r="239" spans="1:14" x14ac:dyDescent="0.2">
      <c r="A239" s="58">
        <v>0.56032906764168189</v>
      </c>
      <c r="J239" s="55">
        <v>24.806960304513321</v>
      </c>
    </row>
    <row r="240" spans="1:14" x14ac:dyDescent="0.2">
      <c r="A240" s="58">
        <v>0.56965648854961837</v>
      </c>
      <c r="K240" s="55">
        <v>23.283082077051926</v>
      </c>
    </row>
    <row r="241" spans="1:14" x14ac:dyDescent="0.2">
      <c r="A241" s="58">
        <v>0.57222922796693287</v>
      </c>
      <c r="M241" s="55">
        <v>21.265915768854065</v>
      </c>
    </row>
    <row r="242" spans="1:14" x14ac:dyDescent="0.2">
      <c r="A242" s="58">
        <v>0.57222922796693287</v>
      </c>
      <c r="D242" s="60">
        <v>21.265915768854065</v>
      </c>
    </row>
    <row r="243" spans="1:14" x14ac:dyDescent="0.2">
      <c r="A243" s="58">
        <v>0.57428872497365646</v>
      </c>
      <c r="M243" s="55">
        <v>17.064220183486238</v>
      </c>
    </row>
    <row r="244" spans="1:14" x14ac:dyDescent="0.2">
      <c r="A244" s="58">
        <v>0.57903682719546745</v>
      </c>
      <c r="H244" s="60">
        <v>26.223091976516635</v>
      </c>
    </row>
    <row r="245" spans="1:14" x14ac:dyDescent="0.2">
      <c r="A245" s="58">
        <v>0.58024691358024694</v>
      </c>
      <c r="C245" s="60">
        <v>23.114657210401891</v>
      </c>
    </row>
    <row r="246" spans="1:14" x14ac:dyDescent="0.2">
      <c r="A246" s="58">
        <v>0.58024691358024694</v>
      </c>
      <c r="L246" s="55">
        <v>23.114657210401891</v>
      </c>
    </row>
    <row r="247" spans="1:14" x14ac:dyDescent="0.2">
      <c r="A247" s="58">
        <v>0.58125000000000004</v>
      </c>
      <c r="N247" s="55">
        <v>20.931899641577061</v>
      </c>
    </row>
    <row r="248" spans="1:14" x14ac:dyDescent="0.2">
      <c r="A248" s="58">
        <v>0.58855585831062673</v>
      </c>
      <c r="M248" s="55">
        <v>21.99074074074074</v>
      </c>
    </row>
    <row r="249" spans="1:14" x14ac:dyDescent="0.2">
      <c r="A249" s="58">
        <v>0.58855585831062673</v>
      </c>
      <c r="D249" s="60">
        <v>21.99074074074074</v>
      </c>
    </row>
    <row r="250" spans="1:14" x14ac:dyDescent="0.2">
      <c r="A250" s="58">
        <v>0.59541024834957557</v>
      </c>
      <c r="K250" s="55">
        <v>23.970432946145724</v>
      </c>
    </row>
    <row r="251" spans="1:14" x14ac:dyDescent="0.2">
      <c r="A251" s="58">
        <v>0.59907621247113163</v>
      </c>
      <c r="G251" s="60">
        <v>23.727833461835004</v>
      </c>
    </row>
    <row r="252" spans="1:14" x14ac:dyDescent="0.2">
      <c r="A252" s="58">
        <v>0.599290780141844</v>
      </c>
      <c r="J252" s="55">
        <v>25.147928994082839</v>
      </c>
    </row>
    <row r="253" spans="1:14" x14ac:dyDescent="0.2">
      <c r="A253" s="58">
        <v>0.60062695924764886</v>
      </c>
      <c r="N253" s="55">
        <v>24.645093945720252</v>
      </c>
    </row>
    <row r="254" spans="1:14" x14ac:dyDescent="0.2">
      <c r="A254" s="58">
        <v>0.60062695924764886</v>
      </c>
      <c r="E254" s="60">
        <v>24.645093945720252</v>
      </c>
    </row>
    <row r="255" spans="1:14" x14ac:dyDescent="0.2">
      <c r="A255" s="58">
        <v>0.60317460317460314</v>
      </c>
      <c r="H255" s="60">
        <v>25.5</v>
      </c>
    </row>
    <row r="256" spans="1:14" x14ac:dyDescent="0.2">
      <c r="A256" s="58">
        <v>0.60570469798657722</v>
      </c>
      <c r="C256" s="60">
        <v>22.001385041551245</v>
      </c>
    </row>
    <row r="257" spans="1:14" x14ac:dyDescent="0.2">
      <c r="A257" s="58">
        <v>0.60570469798657722</v>
      </c>
      <c r="L257" s="55">
        <v>22.001385041551245</v>
      </c>
    </row>
    <row r="258" spans="1:14" x14ac:dyDescent="0.2">
      <c r="A258" s="58">
        <v>0.61026200873362446</v>
      </c>
      <c r="M258" s="55">
        <v>22.227191413237925</v>
      </c>
    </row>
    <row r="259" spans="1:14" x14ac:dyDescent="0.2">
      <c r="A259" s="58">
        <v>0.61026200873362446</v>
      </c>
      <c r="D259" s="60">
        <v>22.227191413237925</v>
      </c>
    </row>
    <row r="260" spans="1:14" x14ac:dyDescent="0.2">
      <c r="A260" s="58">
        <v>0.61731958762886596</v>
      </c>
      <c r="M260" s="55">
        <v>21.509686038744157</v>
      </c>
    </row>
    <row r="261" spans="1:14" x14ac:dyDescent="0.2">
      <c r="A261" s="58">
        <v>0.61731958762886596</v>
      </c>
      <c r="D261" s="60">
        <v>21.509686038744157</v>
      </c>
    </row>
    <row r="262" spans="1:14" x14ac:dyDescent="0.2">
      <c r="A262" s="58">
        <v>0.61792452830188682</v>
      </c>
      <c r="C262" s="60">
        <v>23</v>
      </c>
    </row>
    <row r="263" spans="1:14" x14ac:dyDescent="0.2">
      <c r="A263" s="58">
        <v>0.61792452830188682</v>
      </c>
      <c r="L263" s="55">
        <v>23</v>
      </c>
    </row>
    <row r="264" spans="1:14" x14ac:dyDescent="0.2">
      <c r="A264" s="58">
        <v>0.61863711001642041</v>
      </c>
      <c r="H264" s="60">
        <v>24.923689449236896</v>
      </c>
    </row>
    <row r="265" spans="1:14" x14ac:dyDescent="0.2">
      <c r="A265" s="58">
        <v>0.62035010940919033</v>
      </c>
      <c r="N265" s="55">
        <v>24.691358024691358</v>
      </c>
    </row>
    <row r="266" spans="1:14" x14ac:dyDescent="0.2">
      <c r="A266" s="58">
        <v>0.62093862815884482</v>
      </c>
      <c r="C266" s="60">
        <v>23.062015503875969</v>
      </c>
    </row>
    <row r="267" spans="1:14" x14ac:dyDescent="0.2">
      <c r="A267" s="58">
        <v>0.62093862815884482</v>
      </c>
      <c r="L267" s="55">
        <v>23.062015503875969</v>
      </c>
    </row>
    <row r="268" spans="1:14" x14ac:dyDescent="0.2">
      <c r="A268" s="58">
        <v>0.62100926879505669</v>
      </c>
      <c r="B268" s="60">
        <v>25.298507462686569</v>
      </c>
    </row>
    <row r="269" spans="1:14" x14ac:dyDescent="0.2">
      <c r="A269" s="58">
        <v>0.62100926879505669</v>
      </c>
      <c r="J269" s="55">
        <v>25.298507462686569</v>
      </c>
    </row>
    <row r="270" spans="1:14" x14ac:dyDescent="0.2">
      <c r="A270" s="58">
        <v>0.62643965948923386</v>
      </c>
      <c r="G270" s="60">
        <v>22.222222222222221</v>
      </c>
    </row>
    <row r="271" spans="1:14" x14ac:dyDescent="0.2">
      <c r="A271" s="58">
        <v>0.63147410358565736</v>
      </c>
      <c r="C271" s="60">
        <v>20.820189274447948</v>
      </c>
    </row>
    <row r="272" spans="1:14" x14ac:dyDescent="0.2">
      <c r="A272" s="58">
        <v>0.63147410358565736</v>
      </c>
      <c r="L272" s="55">
        <v>20.820189274447948</v>
      </c>
    </row>
    <row r="273" spans="1:14" x14ac:dyDescent="0.2">
      <c r="A273" s="58">
        <v>0.6322822020309995</v>
      </c>
      <c r="L273" s="55">
        <v>19.780219780219781</v>
      </c>
    </row>
    <row r="274" spans="1:14" x14ac:dyDescent="0.2">
      <c r="A274" s="58">
        <v>0.63247863247863245</v>
      </c>
      <c r="M274" s="55">
        <v>23.648648648648649</v>
      </c>
    </row>
    <row r="275" spans="1:14" x14ac:dyDescent="0.2">
      <c r="A275" s="58">
        <v>0.63247863247863245</v>
      </c>
      <c r="D275" s="60">
        <v>23.648648648648649</v>
      </c>
    </row>
    <row r="276" spans="1:14" x14ac:dyDescent="0.2">
      <c r="A276" s="58">
        <v>0.63542642924086223</v>
      </c>
      <c r="N276" s="55">
        <v>22.861356932153392</v>
      </c>
    </row>
    <row r="277" spans="1:14" x14ac:dyDescent="0.2">
      <c r="A277" s="58">
        <v>0.63642882753675156</v>
      </c>
      <c r="N277" s="55">
        <v>23.389859154929578</v>
      </c>
    </row>
    <row r="278" spans="1:14" x14ac:dyDescent="0.2">
      <c r="A278" s="58">
        <v>0.63642882753675156</v>
      </c>
      <c r="E278" s="60">
        <v>23.389859154929578</v>
      </c>
    </row>
    <row r="279" spans="1:14" x14ac:dyDescent="0.2">
      <c r="A279" s="58">
        <v>0.63759086188992731</v>
      </c>
      <c r="L279" s="55">
        <v>22.035830618892508</v>
      </c>
    </row>
    <row r="280" spans="1:14" x14ac:dyDescent="0.2">
      <c r="A280" s="58">
        <v>0.63845350052246608</v>
      </c>
      <c r="H280" s="60">
        <v>26.841243862520457</v>
      </c>
    </row>
    <row r="281" spans="1:14" x14ac:dyDescent="0.2">
      <c r="A281" s="58">
        <v>0.63971880492091393</v>
      </c>
      <c r="N281" s="55">
        <v>24.450549450549449</v>
      </c>
    </row>
    <row r="282" spans="1:14" x14ac:dyDescent="0.2">
      <c r="A282" s="58">
        <v>0.63971880492091393</v>
      </c>
      <c r="E282" s="60">
        <v>24.450549450549449</v>
      </c>
    </row>
    <row r="283" spans="1:14" x14ac:dyDescent="0.2">
      <c r="A283" s="58">
        <v>0.64098292378175759</v>
      </c>
      <c r="K283" s="55">
        <v>24.041585445094217</v>
      </c>
    </row>
    <row r="284" spans="1:14" x14ac:dyDescent="0.2">
      <c r="A284" s="58">
        <v>0.64225941422594146</v>
      </c>
      <c r="B284" s="60">
        <v>25.688925081433226</v>
      </c>
    </row>
    <row r="285" spans="1:14" x14ac:dyDescent="0.2">
      <c r="A285" s="58">
        <v>0.64225941422594146</v>
      </c>
      <c r="J285" s="55">
        <v>25.688925081433226</v>
      </c>
    </row>
    <row r="286" spans="1:14" x14ac:dyDescent="0.2">
      <c r="A286" s="58">
        <v>0.64426877470355737</v>
      </c>
      <c r="M286" s="55">
        <v>23.926380368098158</v>
      </c>
    </row>
    <row r="287" spans="1:14" x14ac:dyDescent="0.2">
      <c r="A287" s="58">
        <v>0.64459161147902866</v>
      </c>
      <c r="B287" s="60">
        <v>26.753424657534246</v>
      </c>
    </row>
    <row r="288" spans="1:14" x14ac:dyDescent="0.2">
      <c r="A288" s="58">
        <v>0.64459161147902866</v>
      </c>
      <c r="J288" s="55">
        <v>26.753424657534246</v>
      </c>
    </row>
    <row r="289" spans="1:14" x14ac:dyDescent="0.2">
      <c r="A289" s="58">
        <v>0.64527845036319609</v>
      </c>
      <c r="G289" s="60">
        <v>23.968105065666041</v>
      </c>
    </row>
    <row r="290" spans="1:14" x14ac:dyDescent="0.2">
      <c r="A290" s="58">
        <v>0.64751552795031053</v>
      </c>
      <c r="C290" s="60">
        <v>20.431654676258994</v>
      </c>
    </row>
    <row r="291" spans="1:14" x14ac:dyDescent="0.2">
      <c r="A291" s="58">
        <v>0.64751552795031053</v>
      </c>
      <c r="L291" s="55">
        <v>20.431654676258994</v>
      </c>
    </row>
    <row r="292" spans="1:14" x14ac:dyDescent="0.2">
      <c r="A292" s="58">
        <v>0.64922743290864737</v>
      </c>
      <c r="M292" s="55">
        <v>24.133611691022963</v>
      </c>
    </row>
    <row r="293" spans="1:14" x14ac:dyDescent="0.2">
      <c r="A293" s="58">
        <v>0.64922743290864737</v>
      </c>
      <c r="D293" s="60">
        <v>24.133611691022963</v>
      </c>
    </row>
    <row r="294" spans="1:14" x14ac:dyDescent="0.2">
      <c r="A294" s="58">
        <v>0.64983069977426633</v>
      </c>
      <c r="N294" s="55">
        <v>23.799392097264437</v>
      </c>
    </row>
    <row r="295" spans="1:14" x14ac:dyDescent="0.2">
      <c r="A295" s="58">
        <v>0.64983069977426633</v>
      </c>
      <c r="E295" s="60">
        <v>23.799392097264437</v>
      </c>
    </row>
    <row r="296" spans="1:14" x14ac:dyDescent="0.2">
      <c r="A296" s="58">
        <v>0.65136298421807748</v>
      </c>
      <c r="M296" s="55">
        <v>24.008810572687224</v>
      </c>
    </row>
    <row r="297" spans="1:14" x14ac:dyDescent="0.2">
      <c r="A297" s="58">
        <v>0.65230460921843691</v>
      </c>
      <c r="G297" s="60">
        <v>24.344086021505376</v>
      </c>
    </row>
    <row r="298" spans="1:14" x14ac:dyDescent="0.2">
      <c r="A298" s="58">
        <v>0.66307277628032346</v>
      </c>
      <c r="F298" s="60">
        <v>24.495934959349594</v>
      </c>
    </row>
    <row r="299" spans="1:14" x14ac:dyDescent="0.2">
      <c r="A299" s="58">
        <v>0.66477272727272729</v>
      </c>
      <c r="L299" s="55">
        <v>23.931623931623932</v>
      </c>
    </row>
    <row r="300" spans="1:14" x14ac:dyDescent="0.2">
      <c r="A300" s="58">
        <v>0.66535433070866146</v>
      </c>
      <c r="J300" s="55">
        <v>25.443786982248522</v>
      </c>
    </row>
    <row r="301" spans="1:14" x14ac:dyDescent="0.2">
      <c r="A301" s="58">
        <v>0.66889804325437696</v>
      </c>
      <c r="N301" s="55">
        <v>23.525789068514243</v>
      </c>
    </row>
    <row r="302" spans="1:14" x14ac:dyDescent="0.2">
      <c r="A302" s="58">
        <v>0.66889804325437696</v>
      </c>
      <c r="E302" s="60">
        <v>23.525789068514243</v>
      </c>
    </row>
    <row r="303" spans="1:14" x14ac:dyDescent="0.2">
      <c r="A303" s="58">
        <v>0.66890080428954424</v>
      </c>
      <c r="N303" s="55">
        <v>22.745490981963929</v>
      </c>
    </row>
    <row r="304" spans="1:14" x14ac:dyDescent="0.2">
      <c r="A304" s="58">
        <v>0.66890080428954424</v>
      </c>
      <c r="E304" s="60">
        <v>22.745490981963929</v>
      </c>
    </row>
    <row r="305" spans="1:14" x14ac:dyDescent="0.2">
      <c r="A305" s="58">
        <v>0.67043618739903066</v>
      </c>
      <c r="M305" s="55">
        <v>23.5</v>
      </c>
    </row>
    <row r="306" spans="1:14" x14ac:dyDescent="0.2">
      <c r="A306" s="58">
        <v>0.67043618739903066</v>
      </c>
      <c r="D306" s="60">
        <v>23.5</v>
      </c>
    </row>
    <row r="307" spans="1:14" x14ac:dyDescent="0.2">
      <c r="A307" s="58">
        <v>0.67139282735613015</v>
      </c>
      <c r="B307" s="60">
        <v>26.211180124223603</v>
      </c>
    </row>
    <row r="308" spans="1:14" x14ac:dyDescent="0.2">
      <c r="A308" s="58">
        <v>0.67139282735613015</v>
      </c>
      <c r="J308" s="55">
        <v>26.211180124223603</v>
      </c>
    </row>
    <row r="309" spans="1:14" x14ac:dyDescent="0.2">
      <c r="A309" s="58">
        <v>0.67204724409448824</v>
      </c>
      <c r="M309" s="55">
        <v>24.194493263034563</v>
      </c>
    </row>
    <row r="310" spans="1:14" x14ac:dyDescent="0.2">
      <c r="A310" s="58">
        <v>0.67204724409448824</v>
      </c>
      <c r="D310" s="60">
        <v>24.194493263034563</v>
      </c>
    </row>
    <row r="311" spans="1:14" x14ac:dyDescent="0.2">
      <c r="A311" s="58">
        <v>0.67263843648208466</v>
      </c>
      <c r="K311" s="55">
        <v>26.150121065375302</v>
      </c>
    </row>
    <row r="312" spans="1:14" x14ac:dyDescent="0.2">
      <c r="A312" s="58">
        <v>0.67763157894736847</v>
      </c>
      <c r="G312" s="60">
        <v>24.975728155339805</v>
      </c>
    </row>
    <row r="313" spans="1:14" x14ac:dyDescent="0.2">
      <c r="A313" s="58">
        <v>0.67785234899328861</v>
      </c>
      <c r="N313" s="55">
        <v>24.092409240924091</v>
      </c>
    </row>
    <row r="314" spans="1:14" x14ac:dyDescent="0.2">
      <c r="A314" s="58">
        <v>0.6819787985865724</v>
      </c>
      <c r="C314" s="60">
        <v>26.94300518134715</v>
      </c>
    </row>
    <row r="315" spans="1:14" x14ac:dyDescent="0.2">
      <c r="A315" s="58">
        <v>0.6819787985865724</v>
      </c>
      <c r="L315" s="55">
        <v>26.94300518134715</v>
      </c>
    </row>
    <row r="316" spans="1:14" x14ac:dyDescent="0.2">
      <c r="A316" s="58">
        <v>0.69205298013245031</v>
      </c>
      <c r="K316" s="55">
        <v>24.960127591706538</v>
      </c>
    </row>
    <row r="317" spans="1:14" x14ac:dyDescent="0.2">
      <c r="A317" s="58">
        <v>0.69461077844311381</v>
      </c>
      <c r="G317" s="60">
        <v>23.587533156498672</v>
      </c>
    </row>
    <row r="318" spans="1:14" x14ac:dyDescent="0.2">
      <c r="A318" s="58">
        <v>0.69648900169204742</v>
      </c>
      <c r="G318" s="60">
        <v>23.464925599757059</v>
      </c>
    </row>
    <row r="319" spans="1:14" x14ac:dyDescent="0.2">
      <c r="A319" s="58">
        <v>0.69859343603482915</v>
      </c>
      <c r="M319" s="55">
        <v>24.688398849472676</v>
      </c>
    </row>
    <row r="320" spans="1:14" x14ac:dyDescent="0.2">
      <c r="A320" s="58">
        <v>0.69859343603482915</v>
      </c>
      <c r="D320" s="60">
        <v>24.688398849472676</v>
      </c>
    </row>
    <row r="321" spans="1:15" x14ac:dyDescent="0.2">
      <c r="A321" s="58">
        <v>0.7</v>
      </c>
      <c r="M321" s="55">
        <v>25.052192066805844</v>
      </c>
    </row>
    <row r="322" spans="1:15" x14ac:dyDescent="0.2">
      <c r="A322" s="58">
        <v>0.70675241157556268</v>
      </c>
      <c r="M322" s="55">
        <v>23.83985441310282</v>
      </c>
    </row>
    <row r="323" spans="1:15" x14ac:dyDescent="0.2">
      <c r="A323" s="58">
        <v>0.70675241157556268</v>
      </c>
      <c r="D323" s="60">
        <v>23.83985441310282</v>
      </c>
    </row>
    <row r="324" spans="1:15" x14ac:dyDescent="0.2">
      <c r="A324" s="58">
        <v>0.70726418503794719</v>
      </c>
      <c r="K324" s="55">
        <v>25.549310168625446</v>
      </c>
    </row>
    <row r="325" spans="1:15" x14ac:dyDescent="0.2">
      <c r="A325" s="58">
        <v>0.70726418503794719</v>
      </c>
      <c r="O325" s="55">
        <v>25.549310168625446</v>
      </c>
    </row>
    <row r="326" spans="1:15" x14ac:dyDescent="0.2">
      <c r="A326" s="58">
        <v>0.70796460176991149</v>
      </c>
      <c r="H326" s="60">
        <v>28.4375</v>
      </c>
    </row>
    <row r="327" spans="1:15" x14ac:dyDescent="0.2">
      <c r="A327" s="58">
        <v>0.71801242236024843</v>
      </c>
      <c r="M327" s="55">
        <v>22.508650519031143</v>
      </c>
    </row>
    <row r="328" spans="1:15" x14ac:dyDescent="0.2">
      <c r="A328" s="58">
        <v>0.71801242236024843</v>
      </c>
      <c r="D328" s="60">
        <v>22.508650519031143</v>
      </c>
    </row>
    <row r="329" spans="1:15" x14ac:dyDescent="0.2">
      <c r="A329" s="58">
        <v>0.72527472527472525</v>
      </c>
      <c r="K329" s="55">
        <v>25</v>
      </c>
    </row>
    <row r="330" spans="1:15" x14ac:dyDescent="0.2">
      <c r="A330" s="58">
        <v>0.72527472527472525</v>
      </c>
      <c r="O330" s="55">
        <v>25</v>
      </c>
    </row>
    <row r="331" spans="1:15" x14ac:dyDescent="0.2">
      <c r="A331" s="58">
        <v>0.72794571252313389</v>
      </c>
      <c r="B331" s="60">
        <v>24.962711864406781</v>
      </c>
    </row>
    <row r="332" spans="1:15" x14ac:dyDescent="0.2">
      <c r="A332" s="58">
        <v>0.72794571252313389</v>
      </c>
      <c r="J332" s="55">
        <v>24.962711864406781</v>
      </c>
    </row>
    <row r="333" spans="1:15" x14ac:dyDescent="0.2">
      <c r="A333" s="58">
        <v>0.73658536585365852</v>
      </c>
      <c r="K333" s="55">
        <v>25</v>
      </c>
    </row>
    <row r="334" spans="1:15" x14ac:dyDescent="0.2">
      <c r="A334" s="58">
        <v>0.74534686971235198</v>
      </c>
      <c r="K334" s="55">
        <v>25.539160045402951</v>
      </c>
    </row>
    <row r="335" spans="1:15" x14ac:dyDescent="0.2">
      <c r="A335" s="58">
        <v>0.75345167652859957</v>
      </c>
      <c r="G335" s="60">
        <v>26.737347294938917</v>
      </c>
    </row>
    <row r="336" spans="1:15" x14ac:dyDescent="0.2">
      <c r="A336" s="58">
        <v>0.75946817082997586</v>
      </c>
      <c r="M336" s="55">
        <v>25.013262599469495</v>
      </c>
    </row>
    <row r="337" spans="1:13" x14ac:dyDescent="0.2">
      <c r="A337" s="58">
        <v>0.76119864071671306</v>
      </c>
      <c r="G337" s="60">
        <v>24.053571428571427</v>
      </c>
    </row>
    <row r="338" spans="1:13" x14ac:dyDescent="0.2">
      <c r="A338" s="58">
        <v>0.76383342840844271</v>
      </c>
      <c r="M338" s="55">
        <v>26.385362210604928</v>
      </c>
    </row>
    <row r="339" spans="1:13" x14ac:dyDescent="0.2">
      <c r="A339" s="58">
        <v>0.76383342840844271</v>
      </c>
      <c r="D339" s="60">
        <v>26.385362210604928</v>
      </c>
    </row>
    <row r="340" spans="1:13" x14ac:dyDescent="0.2">
      <c r="A340" s="58">
        <v>0.76717252396166136</v>
      </c>
      <c r="G340" s="60">
        <v>25.382613222280064</v>
      </c>
    </row>
    <row r="341" spans="1:13" x14ac:dyDescent="0.2">
      <c r="A341" s="58">
        <v>0.77069096431283224</v>
      </c>
      <c r="F341" s="60">
        <v>28.088669950738915</v>
      </c>
    </row>
    <row r="342" spans="1:13" x14ac:dyDescent="0.2">
      <c r="A342" s="58">
        <v>0.77449455676516332</v>
      </c>
      <c r="M342" s="55">
        <v>19</v>
      </c>
    </row>
    <row r="343" spans="1:13" x14ac:dyDescent="0.2">
      <c r="A343" s="58">
        <v>0.77449455676516332</v>
      </c>
      <c r="D343" s="60">
        <v>19</v>
      </c>
    </row>
    <row r="344" spans="1:13" x14ac:dyDescent="0.2">
      <c r="A344" s="58">
        <v>0.78520286396181382</v>
      </c>
      <c r="M344" s="55">
        <v>23.951367781155014</v>
      </c>
    </row>
    <row r="345" spans="1:13" x14ac:dyDescent="0.2">
      <c r="A345" s="58">
        <v>0.78520286396181382</v>
      </c>
      <c r="D345" s="60">
        <v>23.951367781155014</v>
      </c>
    </row>
    <row r="346" spans="1:13" x14ac:dyDescent="0.2">
      <c r="A346" s="58">
        <v>0.78787878787878785</v>
      </c>
      <c r="K346" s="55">
        <v>29.585798816568047</v>
      </c>
    </row>
    <row r="347" spans="1:13" x14ac:dyDescent="0.2">
      <c r="A347" s="58">
        <v>0.78787878787878785</v>
      </c>
      <c r="L347" s="55">
        <v>28.106508875739646</v>
      </c>
    </row>
    <row r="348" spans="1:13" x14ac:dyDescent="0.2">
      <c r="A348" s="58">
        <v>0.79009433962264153</v>
      </c>
      <c r="F348" s="60">
        <v>28.507462686567163</v>
      </c>
    </row>
    <row r="349" spans="1:13" x14ac:dyDescent="0.2">
      <c r="A349" s="58">
        <v>0.79069767441860461</v>
      </c>
      <c r="C349" s="60">
        <v>25.935828877005349</v>
      </c>
    </row>
    <row r="350" spans="1:13" x14ac:dyDescent="0.2">
      <c r="A350" s="58">
        <v>0.79069767441860461</v>
      </c>
      <c r="L350" s="55">
        <v>25.935828877005349</v>
      </c>
    </row>
    <row r="351" spans="1:13" x14ac:dyDescent="0.2">
      <c r="A351" s="58">
        <v>0.79088607594936711</v>
      </c>
      <c r="C351" s="60">
        <v>25.336107554417413</v>
      </c>
    </row>
    <row r="352" spans="1:13" x14ac:dyDescent="0.2">
      <c r="A352" s="58">
        <v>0.79088607594936711</v>
      </c>
      <c r="L352" s="55">
        <v>25.336107554417413</v>
      </c>
    </row>
    <row r="353" spans="1:15" x14ac:dyDescent="0.2">
      <c r="A353" s="58">
        <v>0.79221399570097917</v>
      </c>
      <c r="J353" s="55">
        <v>28.037383177570092</v>
      </c>
    </row>
    <row r="354" spans="1:15" x14ac:dyDescent="0.2">
      <c r="A354" s="58">
        <v>0.80258302583025831</v>
      </c>
      <c r="N354" s="55">
        <v>24.367816091954023</v>
      </c>
    </row>
    <row r="355" spans="1:15" x14ac:dyDescent="0.2">
      <c r="A355" s="58">
        <v>0.80258302583025831</v>
      </c>
      <c r="E355" s="60">
        <v>24.367816091954023</v>
      </c>
    </row>
    <row r="356" spans="1:15" x14ac:dyDescent="0.2">
      <c r="A356" s="58">
        <v>0.80373831775700932</v>
      </c>
      <c r="K356" s="55">
        <v>25</v>
      </c>
    </row>
    <row r="357" spans="1:15" x14ac:dyDescent="0.2">
      <c r="A357" s="58">
        <v>0.80373831775700932</v>
      </c>
      <c r="O357" s="55">
        <v>25</v>
      </c>
    </row>
    <row r="358" spans="1:15" x14ac:dyDescent="0.2">
      <c r="A358" s="58">
        <v>0.81481481481481477</v>
      </c>
      <c r="L358" s="55">
        <v>26.645768025078368</v>
      </c>
    </row>
    <row r="359" spans="1:15" x14ac:dyDescent="0.2">
      <c r="A359" s="58">
        <v>0.82040072859744995</v>
      </c>
      <c r="H359" s="60">
        <v>25.428507992895206</v>
      </c>
    </row>
    <row r="360" spans="1:15" x14ac:dyDescent="0.2">
      <c r="A360" s="58">
        <v>0.82226980728051391</v>
      </c>
      <c r="L360" s="55">
        <v>27.864583333333332</v>
      </c>
    </row>
    <row r="361" spans="1:15" x14ac:dyDescent="0.2">
      <c r="A361" s="58">
        <v>0.8288288288288288</v>
      </c>
      <c r="C361" s="60">
        <v>26.485507246376812</v>
      </c>
    </row>
    <row r="362" spans="1:15" x14ac:dyDescent="0.2">
      <c r="A362" s="58">
        <v>0.8288288288288288</v>
      </c>
      <c r="L362" s="55">
        <v>26.485507246376812</v>
      </c>
    </row>
    <row r="363" spans="1:15" x14ac:dyDescent="0.2">
      <c r="A363" s="58">
        <v>0.83009708737864074</v>
      </c>
      <c r="C363" s="60">
        <v>26.608187134502923</v>
      </c>
    </row>
    <row r="364" spans="1:15" x14ac:dyDescent="0.2">
      <c r="A364" s="58">
        <v>0.83009708737864074</v>
      </c>
      <c r="L364" s="55">
        <v>26.608187134502923</v>
      </c>
    </row>
    <row r="365" spans="1:15" x14ac:dyDescent="0.2">
      <c r="A365" s="58">
        <v>0.83156498673740054</v>
      </c>
      <c r="N365" s="55">
        <v>26.714513556618819</v>
      </c>
    </row>
    <row r="366" spans="1:15" x14ac:dyDescent="0.2">
      <c r="A366" s="58">
        <v>0.83156498673740054</v>
      </c>
      <c r="E366" s="60">
        <v>26.714513556618819</v>
      </c>
    </row>
    <row r="367" spans="1:15" x14ac:dyDescent="0.2">
      <c r="A367" s="58">
        <v>0.83333333333333337</v>
      </c>
      <c r="M367" s="55">
        <v>21.739130434782609</v>
      </c>
    </row>
    <row r="368" spans="1:15" x14ac:dyDescent="0.2">
      <c r="A368" s="58">
        <v>0.83333333333333337</v>
      </c>
      <c r="D368" s="60">
        <v>21.739130434782609</v>
      </c>
    </row>
    <row r="369" spans="1:14" x14ac:dyDescent="0.2">
      <c r="A369" s="58">
        <v>0.83713355048859939</v>
      </c>
      <c r="B369" s="60">
        <v>28.840466926070039</v>
      </c>
    </row>
    <row r="370" spans="1:14" x14ac:dyDescent="0.2">
      <c r="A370" s="58">
        <v>0.83713355048859939</v>
      </c>
      <c r="J370" s="55">
        <v>28.840466926070039</v>
      </c>
    </row>
    <row r="371" spans="1:14" x14ac:dyDescent="0.2">
      <c r="A371" s="58">
        <v>0.84017094017094018</v>
      </c>
      <c r="F371" s="60">
        <v>24.74059003051882</v>
      </c>
    </row>
    <row r="372" spans="1:14" x14ac:dyDescent="0.2">
      <c r="A372" s="58">
        <v>0.84020342612419696</v>
      </c>
      <c r="M372" s="55">
        <v>22.825740681745778</v>
      </c>
    </row>
    <row r="373" spans="1:14" x14ac:dyDescent="0.2">
      <c r="A373" s="58">
        <v>0.84020342612419696</v>
      </c>
      <c r="D373" s="60">
        <v>22.825740681745778</v>
      </c>
    </row>
    <row r="374" spans="1:14" x14ac:dyDescent="0.2">
      <c r="A374" s="58">
        <v>0.84499999999999997</v>
      </c>
      <c r="M374" s="55">
        <v>26.31163708086785</v>
      </c>
    </row>
    <row r="375" spans="1:14" x14ac:dyDescent="0.2">
      <c r="A375" s="58">
        <v>0.84499999999999997</v>
      </c>
      <c r="D375" s="60">
        <v>26.31163708086785</v>
      </c>
    </row>
    <row r="376" spans="1:14" x14ac:dyDescent="0.2">
      <c r="A376" s="58">
        <v>0.85464389837567678</v>
      </c>
      <c r="H376" s="60">
        <v>27.880116959064328</v>
      </c>
    </row>
    <row r="377" spans="1:14" x14ac:dyDescent="0.2">
      <c r="A377" s="58">
        <v>0.85591539986781229</v>
      </c>
      <c r="G377" s="60">
        <v>25.096525096525095</v>
      </c>
    </row>
    <row r="378" spans="1:14" x14ac:dyDescent="0.2">
      <c r="A378" s="58">
        <v>0.85981308411214952</v>
      </c>
      <c r="H378" s="60">
        <v>27.282608695652176</v>
      </c>
    </row>
    <row r="379" spans="1:14" x14ac:dyDescent="0.2">
      <c r="A379" s="58">
        <v>0.86074270557029176</v>
      </c>
      <c r="N379" s="55">
        <v>25.885978428351311</v>
      </c>
    </row>
    <row r="380" spans="1:14" x14ac:dyDescent="0.2">
      <c r="A380" s="58">
        <v>0.86074270557029176</v>
      </c>
      <c r="E380" s="60">
        <v>25.885978428351311</v>
      </c>
    </row>
    <row r="381" spans="1:14" x14ac:dyDescent="0.2">
      <c r="A381" s="58">
        <v>0.86237373737373735</v>
      </c>
      <c r="B381" s="60">
        <v>28.008784773060029</v>
      </c>
    </row>
    <row r="382" spans="1:14" x14ac:dyDescent="0.2">
      <c r="A382" s="58">
        <v>0.86237373737373735</v>
      </c>
      <c r="J382" s="55">
        <v>28.008784773060029</v>
      </c>
    </row>
    <row r="383" spans="1:14" x14ac:dyDescent="0.2">
      <c r="A383" s="58">
        <v>0.86242299794661192</v>
      </c>
      <c r="C383" s="60">
        <v>22.38095238095238</v>
      </c>
    </row>
    <row r="384" spans="1:14" x14ac:dyDescent="0.2">
      <c r="A384" s="58">
        <v>0.86242299794661192</v>
      </c>
      <c r="L384" s="55">
        <v>22.38095238095238</v>
      </c>
    </row>
    <row r="385" spans="1:14" x14ac:dyDescent="0.2">
      <c r="A385" s="58">
        <v>0.86243974786800148</v>
      </c>
      <c r="H385" s="60">
        <v>27.586414445399829</v>
      </c>
    </row>
    <row r="386" spans="1:14" x14ac:dyDescent="0.2">
      <c r="A386" s="58">
        <v>0.8669891172914147</v>
      </c>
      <c r="B386" s="60">
        <v>28.186889818688982</v>
      </c>
    </row>
    <row r="387" spans="1:14" x14ac:dyDescent="0.2">
      <c r="A387" s="58">
        <v>0.8669891172914147</v>
      </c>
      <c r="J387" s="55">
        <v>28.186889818688982</v>
      </c>
    </row>
    <row r="388" spans="1:14" x14ac:dyDescent="0.2">
      <c r="A388" s="58">
        <v>0.8724685276409414</v>
      </c>
      <c r="M388" s="55">
        <v>26.380175658720201</v>
      </c>
    </row>
    <row r="389" spans="1:14" x14ac:dyDescent="0.2">
      <c r="A389" s="58">
        <v>0.8724685276409414</v>
      </c>
      <c r="D389" s="60">
        <v>26.380175658720201</v>
      </c>
    </row>
    <row r="390" spans="1:14" x14ac:dyDescent="0.2">
      <c r="A390" s="58">
        <v>0.87264506405425768</v>
      </c>
      <c r="M390" s="55">
        <v>24.006908462867013</v>
      </c>
    </row>
    <row r="391" spans="1:14" x14ac:dyDescent="0.2">
      <c r="A391" s="58">
        <v>0.87264506405425768</v>
      </c>
      <c r="N391" s="55">
        <v>24.041450777202073</v>
      </c>
    </row>
    <row r="392" spans="1:14" x14ac:dyDescent="0.2">
      <c r="A392" s="58">
        <v>0.87264506405425768</v>
      </c>
      <c r="E392" s="60">
        <v>24.041450777202073</v>
      </c>
    </row>
    <row r="393" spans="1:14" x14ac:dyDescent="0.2">
      <c r="A393" s="58">
        <v>0.87360594795539037</v>
      </c>
      <c r="N393" s="55">
        <v>20.782978723404256</v>
      </c>
    </row>
    <row r="394" spans="1:14" x14ac:dyDescent="0.2">
      <c r="A394" s="58">
        <v>0.87360594795539037</v>
      </c>
      <c r="E394" s="60">
        <v>20.782978723404256</v>
      </c>
    </row>
    <row r="395" spans="1:14" x14ac:dyDescent="0.2">
      <c r="A395" s="58">
        <v>0.8739018087855297</v>
      </c>
      <c r="C395" s="60">
        <v>27.498521584861027</v>
      </c>
    </row>
    <row r="396" spans="1:14" x14ac:dyDescent="0.2">
      <c r="A396" s="58">
        <v>0.8739018087855297</v>
      </c>
      <c r="L396" s="55">
        <v>27.498521584861027</v>
      </c>
    </row>
    <row r="397" spans="1:14" x14ac:dyDescent="0.2">
      <c r="A397" s="58">
        <v>0.88124999999999998</v>
      </c>
      <c r="J397" s="55">
        <v>21.276595744680851</v>
      </c>
    </row>
    <row r="398" spans="1:14" x14ac:dyDescent="0.2">
      <c r="A398" s="58">
        <v>0.88246628131021199</v>
      </c>
      <c r="C398" s="60">
        <v>27.019650655021834</v>
      </c>
    </row>
    <row r="399" spans="1:14" x14ac:dyDescent="0.2">
      <c r="A399" s="58">
        <v>0.88246628131021199</v>
      </c>
      <c r="L399" s="55">
        <v>27.019650655021834</v>
      </c>
    </row>
    <row r="400" spans="1:14" x14ac:dyDescent="0.2">
      <c r="A400" s="58">
        <v>0.88290398126463698</v>
      </c>
      <c r="B400" s="60">
        <v>28</v>
      </c>
    </row>
    <row r="401" spans="1:14" x14ac:dyDescent="0.2">
      <c r="A401" s="58">
        <v>0.88290398126463698</v>
      </c>
      <c r="J401" s="55">
        <v>28</v>
      </c>
    </row>
    <row r="402" spans="1:14" x14ac:dyDescent="0.2">
      <c r="A402" s="58">
        <v>0.88743253662297605</v>
      </c>
      <c r="M402" s="55">
        <v>27</v>
      </c>
    </row>
    <row r="403" spans="1:14" x14ac:dyDescent="0.2">
      <c r="A403" s="58">
        <v>0.89070749736008448</v>
      </c>
      <c r="M403" s="55">
        <v>26.022525192649674</v>
      </c>
    </row>
    <row r="404" spans="1:14" x14ac:dyDescent="0.2">
      <c r="A404" s="58">
        <v>0.89086859688195996</v>
      </c>
      <c r="G404" s="60">
        <v>23.09</v>
      </c>
    </row>
    <row r="405" spans="1:14" x14ac:dyDescent="0.2">
      <c r="A405" s="58">
        <v>0.89599236641221369</v>
      </c>
      <c r="K405" s="55">
        <v>29</v>
      </c>
    </row>
    <row r="406" spans="1:14" x14ac:dyDescent="0.2">
      <c r="A406" s="58">
        <v>0.89599236641221369</v>
      </c>
      <c r="G406" s="60">
        <v>22.492012779552716</v>
      </c>
    </row>
    <row r="407" spans="1:14" x14ac:dyDescent="0.2">
      <c r="A407" s="58">
        <v>0.89638281838733991</v>
      </c>
      <c r="H407" s="60">
        <v>25.733501471206388</v>
      </c>
    </row>
    <row r="408" spans="1:14" x14ac:dyDescent="0.2">
      <c r="A408" s="58">
        <v>0.90134994807891999</v>
      </c>
      <c r="F408" s="60">
        <v>24.331797235023043</v>
      </c>
    </row>
    <row r="409" spans="1:14" x14ac:dyDescent="0.2">
      <c r="A409" s="58">
        <v>0.90396659707724425</v>
      </c>
      <c r="H409" s="60">
        <v>30.258660508083143</v>
      </c>
    </row>
    <row r="410" spans="1:14" x14ac:dyDescent="0.2">
      <c r="A410" s="58">
        <v>0.90445026178010468</v>
      </c>
      <c r="H410" s="60">
        <v>29.015918958031836</v>
      </c>
    </row>
    <row r="411" spans="1:14" x14ac:dyDescent="0.2">
      <c r="A411" s="58">
        <v>0.90471464019851111</v>
      </c>
      <c r="J411" s="55">
        <v>29.072956664838181</v>
      </c>
    </row>
    <row r="412" spans="1:14" x14ac:dyDescent="0.2">
      <c r="A412" s="58">
        <v>0.92500000000000004</v>
      </c>
      <c r="M412" s="55">
        <v>23.388773388773387</v>
      </c>
    </row>
    <row r="413" spans="1:14" x14ac:dyDescent="0.2">
      <c r="A413" s="58">
        <v>0.92500000000000004</v>
      </c>
      <c r="D413" s="60">
        <v>23.388773388773387</v>
      </c>
    </row>
    <row r="414" spans="1:14" x14ac:dyDescent="0.2">
      <c r="A414" s="58">
        <v>0.93515930687534932</v>
      </c>
      <c r="H414" s="60">
        <v>30.026897788404064</v>
      </c>
    </row>
    <row r="415" spans="1:14" x14ac:dyDescent="0.2">
      <c r="A415" s="58">
        <v>0.94033412887828161</v>
      </c>
      <c r="N415" s="55">
        <v>28.578680203045685</v>
      </c>
    </row>
    <row r="416" spans="1:14" x14ac:dyDescent="0.2">
      <c r="A416" s="58">
        <v>0.94033412887828161</v>
      </c>
      <c r="E416" s="60">
        <v>28.578680203045685</v>
      </c>
    </row>
    <row r="417" spans="1:14" x14ac:dyDescent="0.2">
      <c r="A417" s="58">
        <v>0.94180407371483998</v>
      </c>
      <c r="H417" s="60">
        <v>33.058702368692067</v>
      </c>
    </row>
    <row r="418" spans="1:14" x14ac:dyDescent="0.2">
      <c r="A418" s="58">
        <v>0.94588414634146345</v>
      </c>
      <c r="H418" s="60">
        <v>29.9129734085415</v>
      </c>
    </row>
    <row r="419" spans="1:14" x14ac:dyDescent="0.2">
      <c r="A419" s="58">
        <v>0.95021459227467808</v>
      </c>
      <c r="K419" s="55">
        <v>27</v>
      </c>
    </row>
    <row r="420" spans="1:14" x14ac:dyDescent="0.2">
      <c r="A420" s="58">
        <v>0.95179063360881544</v>
      </c>
      <c r="G420" s="60">
        <v>26.794500723589003</v>
      </c>
    </row>
    <row r="421" spans="1:14" x14ac:dyDescent="0.2">
      <c r="A421" s="58">
        <v>0.95644283121597096</v>
      </c>
      <c r="K421" s="55">
        <v>25</v>
      </c>
    </row>
    <row r="422" spans="1:14" x14ac:dyDescent="0.2">
      <c r="A422" s="58">
        <v>0.96142433234421365</v>
      </c>
      <c r="F422" s="60">
        <v>30.185185185185187</v>
      </c>
    </row>
    <row r="423" spans="1:14" x14ac:dyDescent="0.2">
      <c r="A423" s="58">
        <v>0.96227783822996005</v>
      </c>
      <c r="K423" s="55">
        <v>25</v>
      </c>
    </row>
    <row r="424" spans="1:14" x14ac:dyDescent="0.2">
      <c r="A424" s="58">
        <v>0.96511627906976749</v>
      </c>
      <c r="N424" s="55">
        <v>26.840696117804551</v>
      </c>
    </row>
    <row r="425" spans="1:14" x14ac:dyDescent="0.2">
      <c r="A425" s="58">
        <v>0.96511627906976749</v>
      </c>
      <c r="E425" s="60">
        <v>26.840696117804551</v>
      </c>
    </row>
    <row r="426" spans="1:14" x14ac:dyDescent="0.2">
      <c r="A426" s="58">
        <v>0.96630565583634176</v>
      </c>
      <c r="H426" s="60">
        <v>35.006226650062267</v>
      </c>
    </row>
    <row r="427" spans="1:14" x14ac:dyDescent="0.2">
      <c r="A427" s="58">
        <v>0.9668737060041408</v>
      </c>
      <c r="L427" s="55">
        <v>26.980728051391864</v>
      </c>
    </row>
    <row r="428" spans="1:14" x14ac:dyDescent="0.2">
      <c r="A428" s="58">
        <v>0.97053406998158376</v>
      </c>
      <c r="M428" s="55">
        <v>29.032258064516128</v>
      </c>
    </row>
    <row r="429" spans="1:14" x14ac:dyDescent="0.2">
      <c r="A429" s="58">
        <v>0.97053406998158376</v>
      </c>
      <c r="D429" s="60">
        <v>29.032258064516128</v>
      </c>
    </row>
    <row r="430" spans="1:14" x14ac:dyDescent="0.2">
      <c r="A430" s="58">
        <v>0.9740540540540541</v>
      </c>
      <c r="L430" s="55">
        <v>29.001109877913429</v>
      </c>
    </row>
    <row r="431" spans="1:14" x14ac:dyDescent="0.2">
      <c r="A431" s="58">
        <v>0.97539543057996481</v>
      </c>
      <c r="M431" s="55">
        <v>27.027027027027028</v>
      </c>
    </row>
    <row r="432" spans="1:14" x14ac:dyDescent="0.2">
      <c r="A432" s="58">
        <v>0.9761106454316848</v>
      </c>
      <c r="K432" s="55">
        <v>30.055817947617005</v>
      </c>
    </row>
    <row r="433" spans="1:15" x14ac:dyDescent="0.2">
      <c r="A433" s="58">
        <v>0.97888975762314312</v>
      </c>
      <c r="C433" s="60">
        <v>29.47923322683706</v>
      </c>
    </row>
    <row r="434" spans="1:15" x14ac:dyDescent="0.2">
      <c r="A434" s="58">
        <v>0.97888975762314312</v>
      </c>
      <c r="L434" s="55">
        <v>29.47923322683706</v>
      </c>
    </row>
    <row r="435" spans="1:15" x14ac:dyDescent="0.2">
      <c r="A435" s="58">
        <v>0.97959183673469385</v>
      </c>
      <c r="K435" s="55">
        <v>25.243055555555557</v>
      </c>
    </row>
    <row r="436" spans="1:15" x14ac:dyDescent="0.2">
      <c r="A436" s="58">
        <v>0.97959183673469385</v>
      </c>
      <c r="O436" s="55">
        <v>25.243055555555557</v>
      </c>
    </row>
    <row r="437" spans="1:15" x14ac:dyDescent="0.2">
      <c r="A437" s="58">
        <v>0.98141654978962134</v>
      </c>
      <c r="H437" s="60">
        <v>27.459807073954984</v>
      </c>
    </row>
    <row r="438" spans="1:15" x14ac:dyDescent="0.2">
      <c r="A438" s="58">
        <v>0.98364485981308414</v>
      </c>
      <c r="M438" s="55">
        <v>27.434679334916865</v>
      </c>
    </row>
    <row r="439" spans="1:15" x14ac:dyDescent="0.2">
      <c r="A439" s="58">
        <v>0.98364485981308414</v>
      </c>
      <c r="D439" s="60">
        <v>27.434679334916865</v>
      </c>
    </row>
    <row r="440" spans="1:15" x14ac:dyDescent="0.2">
      <c r="A440" s="58">
        <v>0.98389610389610394</v>
      </c>
      <c r="F440" s="60">
        <v>28.247096092925027</v>
      </c>
    </row>
    <row r="441" spans="1:15" x14ac:dyDescent="0.2">
      <c r="A441" s="58">
        <v>0.9891089108910891</v>
      </c>
      <c r="K441" s="55">
        <v>25</v>
      </c>
    </row>
    <row r="442" spans="1:15" x14ac:dyDescent="0.2">
      <c r="A442" s="58">
        <v>0.9925373134328358</v>
      </c>
      <c r="H442" s="60">
        <v>30.131578947368421</v>
      </c>
    </row>
    <row r="443" spans="1:15" x14ac:dyDescent="0.2">
      <c r="A443" s="58">
        <v>0.99403578528827041</v>
      </c>
      <c r="L443" s="55">
        <v>28.4</v>
      </c>
    </row>
    <row r="444" spans="1:15" x14ac:dyDescent="0.2">
      <c r="A444" s="58">
        <v>0.99472140762463346</v>
      </c>
      <c r="L444" s="55">
        <v>29.481132075471699</v>
      </c>
    </row>
    <row r="445" spans="1:15" x14ac:dyDescent="0.2">
      <c r="A445" s="58">
        <v>0.99753997539975403</v>
      </c>
      <c r="M445" s="55">
        <v>26.757090012330455</v>
      </c>
    </row>
    <row r="446" spans="1:15" x14ac:dyDescent="0.2">
      <c r="A446" s="58">
        <v>0.99753997539975403</v>
      </c>
      <c r="D446" s="60">
        <v>26.757090012330455</v>
      </c>
    </row>
    <row r="447" spans="1:15" ht="14.25" x14ac:dyDescent="0.2">
      <c r="A447" s="83">
        <v>1</v>
      </c>
      <c r="B447" s="84"/>
      <c r="C447" s="84"/>
      <c r="D447" s="84">
        <v>8.0582524271844669</v>
      </c>
      <c r="E447" s="84"/>
      <c r="F447" s="84"/>
      <c r="J447" s="85"/>
      <c r="K447" s="85"/>
      <c r="L447" s="85"/>
      <c r="M447" s="85"/>
      <c r="N447" s="85"/>
    </row>
    <row r="448" spans="1:15" x14ac:dyDescent="0.2">
      <c r="A448" s="58">
        <v>1.007421150278293</v>
      </c>
      <c r="H448" s="60">
        <v>29.300184162062614</v>
      </c>
    </row>
    <row r="449" spans="1:13" x14ac:dyDescent="0.2">
      <c r="A449" s="58">
        <v>1.0078657577346617</v>
      </c>
      <c r="K449" s="55">
        <v>30</v>
      </c>
    </row>
    <row r="450" spans="1:13" x14ac:dyDescent="0.2">
      <c r="A450" s="58">
        <v>1.0097028502122498</v>
      </c>
      <c r="L450" s="55">
        <v>27</v>
      </c>
    </row>
    <row r="451" spans="1:13" x14ac:dyDescent="0.2">
      <c r="A451" s="58">
        <v>1.0105633802816902</v>
      </c>
      <c r="M451" s="55">
        <v>28.45528455284553</v>
      </c>
    </row>
    <row r="452" spans="1:13" x14ac:dyDescent="0.2">
      <c r="A452" s="58">
        <v>1.0105633802816902</v>
      </c>
      <c r="D452" s="60">
        <v>28.45528455284553</v>
      </c>
    </row>
    <row r="453" spans="1:13" x14ac:dyDescent="0.2">
      <c r="A453" s="58">
        <v>1.0156739811912225</v>
      </c>
      <c r="H453" s="60">
        <v>29.47530864197531</v>
      </c>
    </row>
    <row r="454" spans="1:13" x14ac:dyDescent="0.2">
      <c r="A454" s="58">
        <v>1.0158150851581509</v>
      </c>
      <c r="G454" s="60">
        <v>29.520958083832337</v>
      </c>
    </row>
    <row r="455" spans="1:13" x14ac:dyDescent="0.2">
      <c r="A455" s="58">
        <v>1.0198019801980198</v>
      </c>
      <c r="H455" s="60">
        <v>24.919093851132686</v>
      </c>
    </row>
    <row r="456" spans="1:13" x14ac:dyDescent="0.2">
      <c r="A456" s="58">
        <v>1.0218181818181817</v>
      </c>
      <c r="G456" s="60">
        <v>28.82562277580071</v>
      </c>
    </row>
    <row r="457" spans="1:13" x14ac:dyDescent="0.2">
      <c r="A457" s="58">
        <v>1.0251225490196079</v>
      </c>
      <c r="B457" s="60">
        <v>28.817095038852361</v>
      </c>
    </row>
    <row r="458" spans="1:13" x14ac:dyDescent="0.2">
      <c r="A458" s="58">
        <v>1.0251225490196079</v>
      </c>
      <c r="J458" s="55">
        <v>28.817095038852361</v>
      </c>
    </row>
    <row r="459" spans="1:13" x14ac:dyDescent="0.2">
      <c r="A459" s="58">
        <v>1.0289424860853433</v>
      </c>
      <c r="M459" s="55">
        <v>28.489001081860799</v>
      </c>
    </row>
    <row r="460" spans="1:13" x14ac:dyDescent="0.2">
      <c r="A460" s="58">
        <v>1.0321243523316062</v>
      </c>
      <c r="M460" s="55">
        <v>25.937081659973227</v>
      </c>
    </row>
    <row r="461" spans="1:13" x14ac:dyDescent="0.2">
      <c r="A461" s="58">
        <v>1.0321243523316062</v>
      </c>
      <c r="D461" s="60">
        <v>25.937081659973227</v>
      </c>
    </row>
    <row r="462" spans="1:13" x14ac:dyDescent="0.2">
      <c r="A462" s="58">
        <v>1.0366774541531822</v>
      </c>
      <c r="C462" s="60">
        <v>29.136316337148802</v>
      </c>
    </row>
    <row r="463" spans="1:13" x14ac:dyDescent="0.2">
      <c r="A463" s="58">
        <v>1.0366774541531822</v>
      </c>
      <c r="L463" s="55">
        <v>29.136316337148802</v>
      </c>
    </row>
    <row r="464" spans="1:13" x14ac:dyDescent="0.2">
      <c r="A464" s="58">
        <v>1.0404267265581135</v>
      </c>
      <c r="J464" s="55">
        <v>28.818132757690233</v>
      </c>
    </row>
    <row r="465" spans="1:15" x14ac:dyDescent="0.2">
      <c r="A465" s="58">
        <v>1.0412955465587044</v>
      </c>
      <c r="K465" s="55">
        <v>28</v>
      </c>
    </row>
    <row r="466" spans="1:15" x14ac:dyDescent="0.2">
      <c r="A466" s="58">
        <v>1.0412955465587044</v>
      </c>
      <c r="O466" s="55">
        <v>28</v>
      </c>
    </row>
    <row r="467" spans="1:15" x14ac:dyDescent="0.2">
      <c r="A467" s="58">
        <v>1.0467479674796747</v>
      </c>
      <c r="N467" s="55">
        <v>28</v>
      </c>
    </row>
    <row r="468" spans="1:15" x14ac:dyDescent="0.2">
      <c r="A468" s="58">
        <v>1.0467479674796747</v>
      </c>
      <c r="E468" s="60">
        <v>28</v>
      </c>
    </row>
    <row r="469" spans="1:15" x14ac:dyDescent="0.2">
      <c r="A469" s="58">
        <v>1.0498915401301518</v>
      </c>
      <c r="N469" s="55">
        <v>29.133884297520662</v>
      </c>
    </row>
    <row r="470" spans="1:15" x14ac:dyDescent="0.2">
      <c r="A470" s="58">
        <v>1.0498915401301518</v>
      </c>
      <c r="E470" s="60">
        <v>29.133884297520662</v>
      </c>
    </row>
    <row r="471" spans="1:15" x14ac:dyDescent="0.2">
      <c r="A471" s="58">
        <v>1.0515463917525774</v>
      </c>
      <c r="K471" s="55">
        <v>30.509803921568629</v>
      </c>
    </row>
    <row r="472" spans="1:15" x14ac:dyDescent="0.2">
      <c r="A472" s="58">
        <v>1.0536211699164346</v>
      </c>
      <c r="G472" s="60">
        <v>28.288169200264374</v>
      </c>
    </row>
    <row r="473" spans="1:15" x14ac:dyDescent="0.2">
      <c r="A473" s="58">
        <v>1.056105610561056</v>
      </c>
      <c r="F473" s="60">
        <v>31.96875</v>
      </c>
    </row>
    <row r="474" spans="1:15" x14ac:dyDescent="0.2">
      <c r="A474" s="58">
        <v>1.056108237166733</v>
      </c>
      <c r="G474" s="60">
        <v>26.375282592313489</v>
      </c>
    </row>
    <row r="475" spans="1:15" x14ac:dyDescent="0.2">
      <c r="A475" s="58">
        <v>1.0576923076923077</v>
      </c>
      <c r="H475" s="60">
        <v>30.050909090909091</v>
      </c>
    </row>
    <row r="476" spans="1:15" x14ac:dyDescent="0.2">
      <c r="A476" s="58">
        <v>1.0603960396039604</v>
      </c>
      <c r="K476" s="55">
        <v>30</v>
      </c>
    </row>
    <row r="477" spans="1:15" x14ac:dyDescent="0.2">
      <c r="A477" s="58">
        <v>1.0635616438356164</v>
      </c>
      <c r="L477" s="55">
        <v>29.881504379185987</v>
      </c>
    </row>
    <row r="478" spans="1:15" x14ac:dyDescent="0.2">
      <c r="A478" s="58">
        <v>1.0636451301832208</v>
      </c>
      <c r="N478" s="55">
        <v>24.025385312783317</v>
      </c>
    </row>
    <row r="479" spans="1:15" x14ac:dyDescent="0.2">
      <c r="A479" s="58">
        <v>1.0636451301832208</v>
      </c>
      <c r="E479" s="60">
        <v>24.025385312783317</v>
      </c>
    </row>
    <row r="480" spans="1:15" x14ac:dyDescent="0.2">
      <c r="A480" s="58">
        <v>1.0669914738124238</v>
      </c>
      <c r="L480" s="55">
        <v>27.968036529680365</v>
      </c>
    </row>
    <row r="481" spans="1:14" x14ac:dyDescent="0.2">
      <c r="A481" s="58">
        <v>1.0741056218057921</v>
      </c>
      <c r="K481" s="55">
        <v>25</v>
      </c>
    </row>
    <row r="482" spans="1:14" x14ac:dyDescent="0.2">
      <c r="A482" s="58">
        <v>1.075565361279647</v>
      </c>
      <c r="G482" s="60">
        <v>26.666666666666668</v>
      </c>
    </row>
    <row r="483" spans="1:14" x14ac:dyDescent="0.2">
      <c r="A483" s="58">
        <v>1.0759493670886076</v>
      </c>
      <c r="N483" s="55">
        <v>27.450980392156861</v>
      </c>
    </row>
    <row r="484" spans="1:14" x14ac:dyDescent="0.2">
      <c r="A484" s="58">
        <v>1.0759493670886076</v>
      </c>
      <c r="E484" s="60">
        <v>27.450980392156861</v>
      </c>
    </row>
    <row r="485" spans="1:14" x14ac:dyDescent="0.2">
      <c r="A485" s="58">
        <v>1.0783625730994153</v>
      </c>
      <c r="H485" s="60">
        <v>28.329718004338396</v>
      </c>
    </row>
    <row r="486" spans="1:14" x14ac:dyDescent="0.2">
      <c r="A486" s="58">
        <v>1.0788912579957357</v>
      </c>
      <c r="K486" s="55">
        <v>30</v>
      </c>
    </row>
    <row r="487" spans="1:14" x14ac:dyDescent="0.2">
      <c r="A487" s="58">
        <v>1.0831043956043955</v>
      </c>
      <c r="B487" s="60">
        <v>28.859226379201015</v>
      </c>
    </row>
    <row r="488" spans="1:14" x14ac:dyDescent="0.2">
      <c r="A488" s="58">
        <v>1.0831043956043955</v>
      </c>
      <c r="J488" s="55">
        <v>28.859226379201015</v>
      </c>
    </row>
    <row r="489" spans="1:14" x14ac:dyDescent="0.2">
      <c r="A489" s="58">
        <v>1.0861122836639931</v>
      </c>
      <c r="J489" s="55">
        <v>31.092110376991837</v>
      </c>
    </row>
    <row r="490" spans="1:14" x14ac:dyDescent="0.2">
      <c r="A490" s="58">
        <v>1.0878378378378379</v>
      </c>
      <c r="L490" s="55">
        <v>30.020703933747413</v>
      </c>
    </row>
    <row r="491" spans="1:14" x14ac:dyDescent="0.2">
      <c r="A491" s="58">
        <v>1.0905882352941176</v>
      </c>
      <c r="J491" s="55">
        <v>29.773462783171521</v>
      </c>
    </row>
    <row r="492" spans="1:14" x14ac:dyDescent="0.2">
      <c r="A492" s="58">
        <v>1.0955961331901181</v>
      </c>
      <c r="K492" s="55">
        <v>25</v>
      </c>
    </row>
    <row r="493" spans="1:14" x14ac:dyDescent="0.2">
      <c r="A493" s="58">
        <v>1.0972335231895851</v>
      </c>
      <c r="B493" s="60">
        <v>30.719317760474603</v>
      </c>
    </row>
    <row r="494" spans="1:14" x14ac:dyDescent="0.2">
      <c r="A494" s="58">
        <v>1.0972335231895851</v>
      </c>
      <c r="J494" s="55">
        <v>30.719317760474603</v>
      </c>
    </row>
    <row r="495" spans="1:14" x14ac:dyDescent="0.2">
      <c r="A495" s="58">
        <v>1.0998336106489184</v>
      </c>
      <c r="B495" s="60">
        <v>30.77912254160363</v>
      </c>
    </row>
    <row r="496" spans="1:14" x14ac:dyDescent="0.2">
      <c r="A496" s="58">
        <v>1.0998336106489184</v>
      </c>
      <c r="J496" s="55">
        <v>30.77912254160363</v>
      </c>
    </row>
    <row r="497" spans="1:15" x14ac:dyDescent="0.2">
      <c r="A497" s="58">
        <v>1.1036070606293169</v>
      </c>
      <c r="K497" s="55">
        <v>31</v>
      </c>
    </row>
    <row r="498" spans="1:15" x14ac:dyDescent="0.2">
      <c r="A498" s="58">
        <v>1.1046099290780143</v>
      </c>
      <c r="B498" s="60">
        <v>30.860353130016051</v>
      </c>
    </row>
    <row r="499" spans="1:15" x14ac:dyDescent="0.2">
      <c r="A499" s="58">
        <v>1.1046099290780143</v>
      </c>
      <c r="J499" s="55">
        <v>30.860353130016051</v>
      </c>
    </row>
    <row r="500" spans="1:15" x14ac:dyDescent="0.2">
      <c r="A500" s="58">
        <v>1.1050903119868638</v>
      </c>
      <c r="K500" s="55">
        <v>31.946508172362556</v>
      </c>
    </row>
    <row r="501" spans="1:15" x14ac:dyDescent="0.2">
      <c r="A501" s="58">
        <v>1.1055456171735241</v>
      </c>
      <c r="G501" s="60">
        <v>28.478964401294498</v>
      </c>
    </row>
    <row r="502" spans="1:15" x14ac:dyDescent="0.2">
      <c r="A502" s="58">
        <v>1.1106493506493507</v>
      </c>
      <c r="J502" s="55">
        <v>30.869971936389149</v>
      </c>
    </row>
    <row r="503" spans="1:15" x14ac:dyDescent="0.2">
      <c r="A503" s="58">
        <v>1.1114649681528663</v>
      </c>
      <c r="L503" s="55">
        <v>30.945558739255013</v>
      </c>
    </row>
    <row r="504" spans="1:15" x14ac:dyDescent="0.2">
      <c r="A504" s="58">
        <v>1.114795918367347</v>
      </c>
      <c r="K504" s="55">
        <v>30.043478260869566</v>
      </c>
    </row>
    <row r="505" spans="1:15" x14ac:dyDescent="0.2">
      <c r="A505" s="58">
        <v>1.114795918367347</v>
      </c>
      <c r="O505" s="55">
        <v>30.043478260869566</v>
      </c>
    </row>
    <row r="506" spans="1:15" x14ac:dyDescent="0.2">
      <c r="A506" s="58">
        <v>1.1174734356552538</v>
      </c>
      <c r="H506" s="60">
        <v>31.922873745377707</v>
      </c>
    </row>
    <row r="507" spans="1:15" x14ac:dyDescent="0.2">
      <c r="A507" s="58">
        <v>1.118867924528302</v>
      </c>
      <c r="N507" s="55">
        <v>31.045531197301855</v>
      </c>
    </row>
    <row r="508" spans="1:15" x14ac:dyDescent="0.2">
      <c r="A508" s="58">
        <v>1.118867924528302</v>
      </c>
      <c r="E508" s="60">
        <v>31.045531197301855</v>
      </c>
    </row>
    <row r="509" spans="1:15" x14ac:dyDescent="0.2">
      <c r="A509" s="58">
        <v>1.123101518784972</v>
      </c>
      <c r="H509" s="60">
        <v>30.482206405693951</v>
      </c>
    </row>
    <row r="510" spans="1:15" x14ac:dyDescent="0.2">
      <c r="A510" s="58">
        <v>1.1231393775372125</v>
      </c>
      <c r="J510" s="55">
        <v>31.927710843373493</v>
      </c>
    </row>
    <row r="511" spans="1:15" x14ac:dyDescent="0.2">
      <c r="A511" s="58">
        <v>1.1293588301462316</v>
      </c>
      <c r="F511" s="60">
        <v>32.071713147410357</v>
      </c>
    </row>
    <row r="512" spans="1:15" x14ac:dyDescent="0.2">
      <c r="A512" s="58">
        <v>1.1298543689320388</v>
      </c>
    </row>
    <row r="513" spans="1:15" x14ac:dyDescent="0.2">
      <c r="A513" s="58">
        <v>1.1312540610786226</v>
      </c>
      <c r="G513" s="60">
        <v>29.86789201608271</v>
      </c>
    </row>
    <row r="514" spans="1:15" x14ac:dyDescent="0.2">
      <c r="A514" s="58">
        <v>1.1348637015781922</v>
      </c>
      <c r="N514" s="55">
        <v>29.868520859671303</v>
      </c>
    </row>
    <row r="515" spans="1:15" x14ac:dyDescent="0.2">
      <c r="A515" s="58">
        <v>1.1348637015781922</v>
      </c>
      <c r="E515" s="60">
        <v>29.868520859671303</v>
      </c>
    </row>
    <row r="516" spans="1:15" x14ac:dyDescent="0.2">
      <c r="A516" s="58">
        <v>1.1355932203389831</v>
      </c>
      <c r="K516" s="55">
        <v>27.001492537313432</v>
      </c>
    </row>
    <row r="517" spans="1:15" x14ac:dyDescent="0.2">
      <c r="A517" s="58">
        <v>1.1355932203389831</v>
      </c>
      <c r="O517" s="55">
        <v>27.001492537313432</v>
      </c>
    </row>
    <row r="518" spans="1:15" x14ac:dyDescent="0.2">
      <c r="A518" s="58">
        <v>1.1390667886550778</v>
      </c>
      <c r="B518" s="60">
        <v>29.880321285140564</v>
      </c>
    </row>
    <row r="519" spans="1:15" x14ac:dyDescent="0.2">
      <c r="A519" s="58">
        <v>1.1390667886550778</v>
      </c>
      <c r="J519" s="55">
        <v>29.880321285140564</v>
      </c>
    </row>
    <row r="520" spans="1:15" x14ac:dyDescent="0.2">
      <c r="A520" s="58">
        <v>1.1404441664060057</v>
      </c>
      <c r="H520" s="60">
        <v>30.718595721338453</v>
      </c>
    </row>
    <row r="521" spans="1:15" x14ac:dyDescent="0.2">
      <c r="A521" s="58">
        <v>1.1413249211356467</v>
      </c>
      <c r="M521" s="55">
        <v>29.297954671088998</v>
      </c>
    </row>
    <row r="522" spans="1:15" x14ac:dyDescent="0.2">
      <c r="A522" s="58">
        <v>1.141602634467618</v>
      </c>
      <c r="J522" s="55">
        <v>30.721153846153847</v>
      </c>
    </row>
    <row r="523" spans="1:15" x14ac:dyDescent="0.2">
      <c r="A523" s="58">
        <v>1.1466458658346335</v>
      </c>
      <c r="B523" s="60">
        <v>32.122448979591837</v>
      </c>
    </row>
    <row r="524" spans="1:15" x14ac:dyDescent="0.2">
      <c r="A524" s="58">
        <v>1.1466458658346335</v>
      </c>
      <c r="J524" s="55">
        <v>32.122448979591837</v>
      </c>
    </row>
    <row r="525" spans="1:15" x14ac:dyDescent="0.2">
      <c r="A525" s="58">
        <v>1.14797507788162</v>
      </c>
      <c r="J525" s="55">
        <v>30.122116689280869</v>
      </c>
    </row>
    <row r="526" spans="1:15" x14ac:dyDescent="0.2">
      <c r="A526" s="58">
        <v>1.1486238532110091</v>
      </c>
      <c r="G526" s="60">
        <v>29.020234291799788</v>
      </c>
    </row>
    <row r="527" spans="1:15" x14ac:dyDescent="0.2">
      <c r="A527" s="58">
        <v>1.1497083603370057</v>
      </c>
      <c r="C527" s="60">
        <v>31.819052987598646</v>
      </c>
    </row>
    <row r="528" spans="1:15" x14ac:dyDescent="0.2">
      <c r="A528" s="58">
        <v>1.1497083603370057</v>
      </c>
      <c r="L528" s="55">
        <v>31.819052987598646</v>
      </c>
    </row>
    <row r="529" spans="1:15" x14ac:dyDescent="0.2">
      <c r="A529" s="58">
        <v>1.1500926497838171</v>
      </c>
      <c r="K529" s="55">
        <v>29.645542427497315</v>
      </c>
    </row>
    <row r="530" spans="1:15" x14ac:dyDescent="0.2">
      <c r="A530" s="58">
        <v>1.1500926497838171</v>
      </c>
      <c r="O530" s="55">
        <v>29.645542427497315</v>
      </c>
    </row>
    <row r="531" spans="1:15" x14ac:dyDescent="0.2">
      <c r="A531" s="58">
        <v>1.1531698287829708</v>
      </c>
      <c r="M531" s="55">
        <v>31.019261637239165</v>
      </c>
    </row>
    <row r="532" spans="1:15" x14ac:dyDescent="0.2">
      <c r="A532" s="58">
        <v>1.1531701192718142</v>
      </c>
      <c r="J532" s="55">
        <v>29.940119760479043</v>
      </c>
    </row>
    <row r="533" spans="1:15" x14ac:dyDescent="0.2">
      <c r="A533" s="58">
        <v>1.1558734939759037</v>
      </c>
      <c r="H533" s="60">
        <v>30.377850162866448</v>
      </c>
    </row>
    <row r="534" spans="1:15" x14ac:dyDescent="0.2">
      <c r="A534" s="58">
        <v>1.1583561643835616</v>
      </c>
      <c r="B534" s="60">
        <v>30.000946073793756</v>
      </c>
    </row>
    <row r="535" spans="1:15" x14ac:dyDescent="0.2">
      <c r="A535" s="58">
        <v>1.1583561643835616</v>
      </c>
      <c r="J535" s="55">
        <v>30.000946073793756</v>
      </c>
    </row>
    <row r="536" spans="1:15" x14ac:dyDescent="0.2">
      <c r="A536" s="58">
        <v>1.1584661584661584</v>
      </c>
      <c r="L536" s="55">
        <v>29.51146560319043</v>
      </c>
    </row>
    <row r="537" spans="1:15" x14ac:dyDescent="0.2">
      <c r="A537" s="58">
        <v>1.1586206896551725</v>
      </c>
      <c r="K537" s="55">
        <v>31.547619047619047</v>
      </c>
    </row>
    <row r="538" spans="1:15" x14ac:dyDescent="0.2">
      <c r="A538" s="58">
        <v>1.1642710472279261</v>
      </c>
      <c r="G538" s="60">
        <v>29.100529100529101</v>
      </c>
    </row>
    <row r="539" spans="1:15" x14ac:dyDescent="0.2">
      <c r="A539" s="58">
        <v>1.164366373902133</v>
      </c>
      <c r="J539" s="55">
        <v>32.327586206896555</v>
      </c>
    </row>
    <row r="540" spans="1:15" x14ac:dyDescent="0.2">
      <c r="A540" s="58">
        <v>1.164366373902133</v>
      </c>
      <c r="K540" s="55">
        <v>32.327586206896555</v>
      </c>
    </row>
    <row r="541" spans="1:15" x14ac:dyDescent="0.2">
      <c r="A541" s="58">
        <v>1.1664964249233911</v>
      </c>
      <c r="N541" s="55">
        <v>27.189141856392293</v>
      </c>
    </row>
    <row r="542" spans="1:15" x14ac:dyDescent="0.2">
      <c r="A542" s="58">
        <v>1.1664964249233911</v>
      </c>
      <c r="E542" s="60">
        <v>27.189141856392293</v>
      </c>
    </row>
    <row r="543" spans="1:15" x14ac:dyDescent="0.2">
      <c r="A543" s="58">
        <v>1.1666666666666667</v>
      </c>
      <c r="J543" s="55">
        <v>29.148181011535048</v>
      </c>
    </row>
    <row r="544" spans="1:15" x14ac:dyDescent="0.2">
      <c r="A544" s="58">
        <v>1.1684901531728664</v>
      </c>
      <c r="H544" s="60">
        <v>30.524344569288388</v>
      </c>
    </row>
    <row r="545" spans="1:14" x14ac:dyDescent="0.2">
      <c r="A545" s="58">
        <v>1.1689106487148102</v>
      </c>
      <c r="J545" s="55">
        <v>31</v>
      </c>
    </row>
    <row r="546" spans="1:14" x14ac:dyDescent="0.2">
      <c r="A546" s="58">
        <v>1.1689106487148102</v>
      </c>
      <c r="K546" s="55">
        <v>27</v>
      </c>
    </row>
    <row r="547" spans="1:14" x14ac:dyDescent="0.2">
      <c r="A547" s="58">
        <v>1.1699604743083003</v>
      </c>
      <c r="H547" s="60">
        <v>30.608108108108109</v>
      </c>
    </row>
    <row r="548" spans="1:14" x14ac:dyDescent="0.2">
      <c r="A548" s="58">
        <v>1.1707459207459208</v>
      </c>
      <c r="H548" s="60">
        <v>31.941264310602289</v>
      </c>
    </row>
    <row r="549" spans="1:14" x14ac:dyDescent="0.2">
      <c r="A549" s="58">
        <v>1.1709548313321898</v>
      </c>
      <c r="B549" s="60">
        <v>31.03857421875</v>
      </c>
    </row>
    <row r="550" spans="1:14" x14ac:dyDescent="0.2">
      <c r="A550" s="58">
        <v>1.1709548313321898</v>
      </c>
      <c r="J550" s="55">
        <v>31.03857421875</v>
      </c>
    </row>
    <row r="551" spans="1:14" x14ac:dyDescent="0.2">
      <c r="A551" s="58">
        <v>1.1736842105263159</v>
      </c>
      <c r="L551" s="55">
        <v>33.071748878923763</v>
      </c>
    </row>
    <row r="552" spans="1:14" x14ac:dyDescent="0.2">
      <c r="A552" s="58">
        <v>1.175</v>
      </c>
      <c r="G552" s="60">
        <v>29.620060790273556</v>
      </c>
    </row>
    <row r="553" spans="1:14" x14ac:dyDescent="0.2">
      <c r="A553" s="58">
        <v>1.1775456919060052</v>
      </c>
      <c r="K553" s="55">
        <v>29.966740576496672</v>
      </c>
    </row>
    <row r="554" spans="1:14" x14ac:dyDescent="0.2">
      <c r="A554" s="58">
        <v>1.1811802232854864</v>
      </c>
      <c r="B554" s="60">
        <v>30.52930056710775</v>
      </c>
    </row>
    <row r="555" spans="1:14" x14ac:dyDescent="0.2">
      <c r="A555" s="58">
        <v>1.1811802232854864</v>
      </c>
      <c r="J555" s="55">
        <v>30.52930056710775</v>
      </c>
    </row>
    <row r="556" spans="1:14" x14ac:dyDescent="0.2">
      <c r="A556" s="58">
        <v>1.1811802232854864</v>
      </c>
      <c r="G556" s="60">
        <v>29.208749662435864</v>
      </c>
    </row>
    <row r="557" spans="1:14" x14ac:dyDescent="0.2">
      <c r="A557" s="58">
        <v>1.1825726141078838</v>
      </c>
      <c r="M557" s="55">
        <v>32</v>
      </c>
    </row>
    <row r="558" spans="1:14" x14ac:dyDescent="0.2">
      <c r="A558" s="58">
        <v>1.1845286059629332</v>
      </c>
      <c r="N558" s="55">
        <v>30.408163265306122</v>
      </c>
    </row>
    <row r="559" spans="1:14" x14ac:dyDescent="0.2">
      <c r="A559" s="58">
        <v>1.1845286059629332</v>
      </c>
      <c r="E559" s="60">
        <v>30.408163265306122</v>
      </c>
    </row>
    <row r="560" spans="1:14" x14ac:dyDescent="0.2">
      <c r="A560" s="58">
        <v>1.1862244897959184</v>
      </c>
      <c r="K560" s="55">
        <v>31.634408602150536</v>
      </c>
    </row>
    <row r="561" spans="1:15" x14ac:dyDescent="0.2">
      <c r="A561" s="58">
        <v>1.1862244897959184</v>
      </c>
      <c r="O561" s="55">
        <v>31.634408602150536</v>
      </c>
    </row>
    <row r="562" spans="1:15" x14ac:dyDescent="0.2">
      <c r="A562" s="58">
        <v>1.1873780091086532</v>
      </c>
      <c r="M562" s="55">
        <v>31.013698630136986</v>
      </c>
    </row>
    <row r="563" spans="1:15" x14ac:dyDescent="0.2">
      <c r="A563" s="58">
        <v>1.1875647668393783</v>
      </c>
      <c r="K563" s="55">
        <v>31.980802792321118</v>
      </c>
    </row>
    <row r="564" spans="1:15" x14ac:dyDescent="0.2">
      <c r="A564" s="58">
        <v>1.1889483065953654</v>
      </c>
      <c r="C564" s="60">
        <v>35.007496251874066</v>
      </c>
    </row>
    <row r="565" spans="1:15" x14ac:dyDescent="0.2">
      <c r="A565" s="58">
        <v>1.1889483065953654</v>
      </c>
      <c r="L565" s="55">
        <v>35.007496251874066</v>
      </c>
    </row>
    <row r="566" spans="1:15" x14ac:dyDescent="0.2">
      <c r="A566" s="58">
        <v>1.191304347826087</v>
      </c>
      <c r="F566" s="60">
        <v>31.021897810218977</v>
      </c>
    </row>
    <row r="567" spans="1:15" x14ac:dyDescent="0.2">
      <c r="A567" s="58">
        <v>1.1940298507462686</v>
      </c>
      <c r="N567" s="55">
        <v>30.285714285714285</v>
      </c>
    </row>
    <row r="568" spans="1:15" x14ac:dyDescent="0.2">
      <c r="A568" s="58">
        <v>1.1940298507462686</v>
      </c>
      <c r="E568" s="60">
        <v>30.285714285714285</v>
      </c>
    </row>
    <row r="569" spans="1:15" x14ac:dyDescent="0.2">
      <c r="A569" s="58">
        <v>1.1986970684039089</v>
      </c>
      <c r="L569" s="55">
        <v>35.326086956521742</v>
      </c>
    </row>
    <row r="570" spans="1:15" x14ac:dyDescent="0.2">
      <c r="A570" s="58">
        <v>1.1986970684039089</v>
      </c>
      <c r="M570" s="55">
        <v>31.702898550724637</v>
      </c>
    </row>
    <row r="571" spans="1:15" x14ac:dyDescent="0.2">
      <c r="A571" s="58">
        <v>1.1989528795811519</v>
      </c>
      <c r="L571" s="55">
        <v>33</v>
      </c>
    </row>
    <row r="572" spans="1:15" x14ac:dyDescent="0.2">
      <c r="A572" s="58">
        <v>1.198977219897722</v>
      </c>
      <c r="M572" s="55">
        <v>31.217526172935248</v>
      </c>
    </row>
    <row r="573" spans="1:15" x14ac:dyDescent="0.2">
      <c r="A573" s="58">
        <v>1.198977219897722</v>
      </c>
      <c r="D573" s="60">
        <v>31.217526172935248</v>
      </c>
    </row>
    <row r="574" spans="1:15" x14ac:dyDescent="0.2">
      <c r="A574" s="58">
        <v>1.2002820874471085</v>
      </c>
      <c r="B574" s="60">
        <v>31.263219741480611</v>
      </c>
    </row>
    <row r="575" spans="1:15" x14ac:dyDescent="0.2">
      <c r="A575" s="58">
        <v>1.2002820874471085</v>
      </c>
      <c r="J575" s="55">
        <v>31.263219741480611</v>
      </c>
    </row>
    <row r="576" spans="1:15" x14ac:dyDescent="0.2">
      <c r="A576" s="58">
        <v>1.2038216560509554</v>
      </c>
      <c r="G576" s="60">
        <v>29.285714285714285</v>
      </c>
    </row>
    <row r="577" spans="1:15" x14ac:dyDescent="0.2">
      <c r="A577" s="58">
        <v>1.2042007001166861</v>
      </c>
      <c r="N577" s="55">
        <v>30.571705426356591</v>
      </c>
    </row>
    <row r="578" spans="1:15" x14ac:dyDescent="0.2">
      <c r="A578" s="58">
        <v>1.2042007001166861</v>
      </c>
      <c r="E578" s="60">
        <v>30.571705426356591</v>
      </c>
    </row>
    <row r="579" spans="1:15" x14ac:dyDescent="0.2">
      <c r="A579" s="58">
        <v>1.2049382716049384</v>
      </c>
      <c r="L579" s="55">
        <v>31.967213114754099</v>
      </c>
    </row>
    <row r="580" spans="1:15" x14ac:dyDescent="0.2">
      <c r="A580" s="58">
        <v>1.2060810810810811</v>
      </c>
      <c r="M580" s="55">
        <v>30.812324929971989</v>
      </c>
    </row>
    <row r="581" spans="1:15" x14ac:dyDescent="0.2">
      <c r="A581" s="58">
        <v>1.2060810810810811</v>
      </c>
      <c r="D581" s="60">
        <v>30.812324929971989</v>
      </c>
    </row>
    <row r="582" spans="1:15" x14ac:dyDescent="0.2">
      <c r="A582" s="58">
        <v>1.2084367245657568</v>
      </c>
      <c r="G582" s="60">
        <v>30.253251197809718</v>
      </c>
    </row>
    <row r="583" spans="1:15" x14ac:dyDescent="0.2">
      <c r="A583" s="58">
        <v>1.2125813449023861</v>
      </c>
      <c r="B583" s="60">
        <v>30.267441860465116</v>
      </c>
    </row>
    <row r="584" spans="1:15" x14ac:dyDescent="0.2">
      <c r="A584" s="58">
        <v>1.2125813449023861</v>
      </c>
      <c r="J584" s="55">
        <v>30.267441860465116</v>
      </c>
    </row>
    <row r="585" spans="1:15" x14ac:dyDescent="0.2">
      <c r="A585" s="58">
        <v>1.2141472868217054</v>
      </c>
      <c r="N585" s="55">
        <v>31.005586592178769</v>
      </c>
    </row>
    <row r="586" spans="1:15" x14ac:dyDescent="0.2">
      <c r="A586" s="58">
        <v>1.2141472868217054</v>
      </c>
      <c r="E586" s="60">
        <v>31.005586592178769</v>
      </c>
    </row>
    <row r="587" spans="1:15" x14ac:dyDescent="0.2">
      <c r="A587" s="58">
        <v>1.2143987341772151</v>
      </c>
      <c r="K587" s="55">
        <v>31</v>
      </c>
    </row>
    <row r="588" spans="1:15" x14ac:dyDescent="0.2">
      <c r="A588" s="58">
        <v>1.2143987341772151</v>
      </c>
      <c r="O588" s="55">
        <v>31</v>
      </c>
    </row>
    <row r="589" spans="1:15" x14ac:dyDescent="0.2">
      <c r="A589" s="58">
        <v>1.2200913242009133</v>
      </c>
      <c r="M589" s="55">
        <v>30.988023952095809</v>
      </c>
    </row>
    <row r="590" spans="1:15" x14ac:dyDescent="0.2">
      <c r="A590" s="58">
        <v>1.2236665172568355</v>
      </c>
      <c r="B590" s="60">
        <v>30.163003663003664</v>
      </c>
    </row>
    <row r="591" spans="1:15" x14ac:dyDescent="0.2">
      <c r="A591" s="58">
        <v>1.2236665172568355</v>
      </c>
      <c r="J591" s="55">
        <v>30.163003663003664</v>
      </c>
    </row>
    <row r="592" spans="1:15" x14ac:dyDescent="0.2">
      <c r="A592" s="58">
        <v>1.2236665172568355</v>
      </c>
      <c r="J592" s="55">
        <v>28.168498168498168</v>
      </c>
    </row>
    <row r="593" spans="1:14" x14ac:dyDescent="0.2">
      <c r="A593" s="58">
        <v>1.2252559726962458</v>
      </c>
      <c r="G593" s="60">
        <v>32.883008356545965</v>
      </c>
    </row>
    <row r="594" spans="1:14" x14ac:dyDescent="0.2">
      <c r="A594" s="58">
        <v>1.2276008492569002</v>
      </c>
      <c r="N594" s="55">
        <v>33.047388446904186</v>
      </c>
    </row>
    <row r="595" spans="1:14" x14ac:dyDescent="0.2">
      <c r="A595" s="58">
        <v>1.2276008492569002</v>
      </c>
      <c r="E595" s="60">
        <v>33.047388446904186</v>
      </c>
    </row>
    <row r="596" spans="1:14" x14ac:dyDescent="0.2">
      <c r="A596" s="58">
        <v>1.2278106508875739</v>
      </c>
      <c r="J596" s="55">
        <v>30</v>
      </c>
    </row>
    <row r="597" spans="1:14" x14ac:dyDescent="0.2">
      <c r="A597" s="58">
        <v>1.2278106508875739</v>
      </c>
      <c r="K597" s="55">
        <v>27</v>
      </c>
    </row>
    <row r="598" spans="1:14" x14ac:dyDescent="0.2">
      <c r="A598" s="58">
        <v>1.2301199466903598</v>
      </c>
      <c r="N598" s="55">
        <v>29.974720115565187</v>
      </c>
    </row>
    <row r="599" spans="1:14" x14ac:dyDescent="0.2">
      <c r="A599" s="58">
        <v>1.2314647377938517</v>
      </c>
      <c r="K599" s="55">
        <v>33.039647577092509</v>
      </c>
    </row>
    <row r="600" spans="1:14" x14ac:dyDescent="0.2">
      <c r="A600" s="58">
        <v>1.2316821465428276</v>
      </c>
      <c r="G600" s="60">
        <v>31.043150397989109</v>
      </c>
    </row>
    <row r="601" spans="1:14" x14ac:dyDescent="0.2">
      <c r="A601" s="58">
        <v>1.2325763508222396</v>
      </c>
      <c r="B601" s="60">
        <v>30.855146124523507</v>
      </c>
    </row>
    <row r="602" spans="1:14" x14ac:dyDescent="0.2">
      <c r="A602" s="58">
        <v>1.2325763508222396</v>
      </c>
      <c r="J602" s="55">
        <v>30.855146124523507</v>
      </c>
    </row>
    <row r="603" spans="1:14" x14ac:dyDescent="0.2">
      <c r="A603" s="58">
        <v>1.2355527638190955</v>
      </c>
      <c r="L603" s="55">
        <v>35.282155566853078</v>
      </c>
    </row>
    <row r="604" spans="1:14" x14ac:dyDescent="0.2">
      <c r="A604" s="58">
        <v>1.2357450886439867</v>
      </c>
      <c r="J604" s="55">
        <v>30.709577355564171</v>
      </c>
    </row>
    <row r="605" spans="1:14" x14ac:dyDescent="0.2">
      <c r="A605" s="58">
        <v>1.2392761394101877</v>
      </c>
      <c r="J605" s="55">
        <v>34.072471606273659</v>
      </c>
    </row>
    <row r="606" spans="1:14" x14ac:dyDescent="0.2">
      <c r="A606" s="58">
        <v>1.2475247524752475</v>
      </c>
      <c r="H606" s="60">
        <v>32.605820105820108</v>
      </c>
    </row>
    <row r="607" spans="1:14" x14ac:dyDescent="0.2">
      <c r="A607" s="58">
        <v>1.25</v>
      </c>
      <c r="H607" s="60">
        <v>31.5</v>
      </c>
    </row>
    <row r="608" spans="1:14" x14ac:dyDescent="0.2">
      <c r="A608" s="58">
        <v>1.2553333333333334</v>
      </c>
      <c r="G608" s="60">
        <v>31.06744556558683</v>
      </c>
    </row>
    <row r="609" spans="1:15" x14ac:dyDescent="0.2">
      <c r="A609" s="58">
        <v>1.258408071748879</v>
      </c>
      <c r="K609" s="55">
        <v>32.00445434298441</v>
      </c>
    </row>
    <row r="610" spans="1:15" x14ac:dyDescent="0.2">
      <c r="A610" s="58">
        <v>1.2612359550561798</v>
      </c>
      <c r="K610" s="55">
        <v>30.734966592427618</v>
      </c>
    </row>
    <row r="611" spans="1:15" x14ac:dyDescent="0.2">
      <c r="A611" s="58">
        <v>1.2612359550561798</v>
      </c>
      <c r="O611" s="55">
        <v>30.734966592427618</v>
      </c>
    </row>
    <row r="612" spans="1:15" x14ac:dyDescent="0.2">
      <c r="A612" s="58">
        <v>1.2623026926648098</v>
      </c>
      <c r="N612" s="55">
        <v>31.114380286870173</v>
      </c>
    </row>
    <row r="613" spans="1:15" x14ac:dyDescent="0.2">
      <c r="A613" s="58">
        <v>1.2660586835844567</v>
      </c>
      <c r="J613" s="55">
        <v>29.752583777012216</v>
      </c>
    </row>
    <row r="614" spans="1:15" x14ac:dyDescent="0.2">
      <c r="A614" s="58">
        <v>1.2696390658174097</v>
      </c>
      <c r="M614" s="55">
        <v>32</v>
      </c>
    </row>
    <row r="615" spans="1:15" x14ac:dyDescent="0.2">
      <c r="A615" s="58">
        <v>1.2705882352941176</v>
      </c>
      <c r="M615" s="55">
        <v>29.229166666666668</v>
      </c>
    </row>
    <row r="616" spans="1:15" x14ac:dyDescent="0.2">
      <c r="A616" s="58">
        <v>1.2705882352941176</v>
      </c>
      <c r="D616" s="60">
        <v>29.229166666666668</v>
      </c>
    </row>
    <row r="617" spans="1:15" x14ac:dyDescent="0.2">
      <c r="A617" s="58">
        <v>1.271264367816092</v>
      </c>
      <c r="G617" s="60">
        <v>29.716696805304402</v>
      </c>
    </row>
    <row r="618" spans="1:15" x14ac:dyDescent="0.2">
      <c r="A618" s="58">
        <v>1.2714285714285714</v>
      </c>
      <c r="M618" s="55">
        <v>30.27945836934601</v>
      </c>
    </row>
    <row r="619" spans="1:15" x14ac:dyDescent="0.2">
      <c r="A619" s="58">
        <v>1.2714285714285714</v>
      </c>
      <c r="D619" s="60">
        <v>30.27945836934601</v>
      </c>
    </row>
    <row r="620" spans="1:15" x14ac:dyDescent="0.2">
      <c r="A620" s="58">
        <v>1.2804814233385662</v>
      </c>
      <c r="M620" s="55">
        <v>31.058438904781365</v>
      </c>
    </row>
    <row r="621" spans="1:15" x14ac:dyDescent="0.2">
      <c r="A621" s="58">
        <v>1.2818396226415094</v>
      </c>
      <c r="H621" s="60">
        <v>30.266789328426864</v>
      </c>
    </row>
    <row r="622" spans="1:15" x14ac:dyDescent="0.2">
      <c r="A622" s="58">
        <v>1.2916666666666667</v>
      </c>
      <c r="M622" s="55">
        <v>26.008064516129032</v>
      </c>
    </row>
    <row r="623" spans="1:15" x14ac:dyDescent="0.2">
      <c r="A623" s="58">
        <v>1.2953509571558797</v>
      </c>
      <c r="L623" s="55">
        <v>33</v>
      </c>
    </row>
    <row r="624" spans="1:15" x14ac:dyDescent="0.2">
      <c r="A624" s="58">
        <v>1.2970414201183431</v>
      </c>
      <c r="K624" s="55">
        <v>32.846715328467155</v>
      </c>
    </row>
    <row r="625" spans="1:13" x14ac:dyDescent="0.2">
      <c r="A625" s="58">
        <v>1.2974963181148749</v>
      </c>
      <c r="K625" s="55">
        <v>35</v>
      </c>
    </row>
    <row r="626" spans="1:13" x14ac:dyDescent="0.2">
      <c r="A626" s="58">
        <v>1.2977473065621938</v>
      </c>
      <c r="H626" s="60">
        <v>32.511320754716984</v>
      </c>
    </row>
    <row r="627" spans="1:13" x14ac:dyDescent="0.2">
      <c r="A627" s="58">
        <v>1.2988357050452781</v>
      </c>
      <c r="C627" s="60">
        <v>32.679282868525895</v>
      </c>
    </row>
    <row r="628" spans="1:13" x14ac:dyDescent="0.2">
      <c r="A628" s="58">
        <v>1.2988357050452781</v>
      </c>
      <c r="L628" s="55">
        <v>32.679282868525895</v>
      </c>
    </row>
    <row r="629" spans="1:13" x14ac:dyDescent="0.2">
      <c r="A629" s="58">
        <v>1.3042505592841163</v>
      </c>
      <c r="K629" s="55">
        <v>30.017152658662091</v>
      </c>
    </row>
    <row r="630" spans="1:13" x14ac:dyDescent="0.2">
      <c r="A630" s="58">
        <v>1.3045923149015932</v>
      </c>
      <c r="H630" s="60">
        <v>32.004310344827587</v>
      </c>
    </row>
    <row r="631" spans="1:13" x14ac:dyDescent="0.2">
      <c r="A631" s="58">
        <v>1.3057119871279164</v>
      </c>
      <c r="H631" s="60">
        <v>33.382624768946393</v>
      </c>
    </row>
    <row r="632" spans="1:13" x14ac:dyDescent="0.2">
      <c r="A632" s="58">
        <v>1.3097982708933718</v>
      </c>
      <c r="G632" s="60">
        <v>28.228822882288227</v>
      </c>
    </row>
    <row r="633" spans="1:13" x14ac:dyDescent="0.2">
      <c r="A633" s="58">
        <v>1.311781039270131</v>
      </c>
      <c r="M633" s="55">
        <v>31.181433323253703</v>
      </c>
    </row>
    <row r="634" spans="1:13" x14ac:dyDescent="0.2">
      <c r="A634" s="58">
        <v>1.311781039270131</v>
      </c>
      <c r="D634" s="60">
        <v>31.181433323253703</v>
      </c>
    </row>
    <row r="635" spans="1:13" x14ac:dyDescent="0.2">
      <c r="A635" s="58">
        <v>1.314261315115286</v>
      </c>
      <c r="M635" s="55">
        <v>31.83885640025991</v>
      </c>
    </row>
    <row r="636" spans="1:13" x14ac:dyDescent="0.2">
      <c r="A636" s="58">
        <v>1.3167539267015707</v>
      </c>
      <c r="M636" s="55">
        <v>30.086149768058316</v>
      </c>
    </row>
    <row r="637" spans="1:13" x14ac:dyDescent="0.2">
      <c r="A637" s="58">
        <v>1.3167539267015707</v>
      </c>
      <c r="D637" s="60">
        <v>30.086149768058316</v>
      </c>
    </row>
    <row r="638" spans="1:13" x14ac:dyDescent="0.2">
      <c r="A638" s="58">
        <v>1.3184357541899441</v>
      </c>
      <c r="F638" s="60">
        <v>31.299435028248588</v>
      </c>
    </row>
    <row r="639" spans="1:13" x14ac:dyDescent="0.2">
      <c r="A639" s="58">
        <v>1.3197611292073832</v>
      </c>
      <c r="M639" s="55">
        <v>32.003290826820241</v>
      </c>
    </row>
    <row r="640" spans="1:13" x14ac:dyDescent="0.2">
      <c r="A640" s="58">
        <v>1.3214285714285714</v>
      </c>
      <c r="K640" s="55">
        <v>31.915739268680444</v>
      </c>
    </row>
    <row r="641" spans="1:15" x14ac:dyDescent="0.2">
      <c r="A641" s="58">
        <v>1.3214285714285714</v>
      </c>
      <c r="O641" s="55">
        <v>31.915739268680444</v>
      </c>
    </row>
    <row r="642" spans="1:15" x14ac:dyDescent="0.2">
      <c r="A642" s="58">
        <v>1.3260504201680672</v>
      </c>
      <c r="L642" s="55">
        <v>31.051964512040559</v>
      </c>
    </row>
    <row r="643" spans="1:15" x14ac:dyDescent="0.2">
      <c r="A643" s="58">
        <v>1.3260504201680672</v>
      </c>
      <c r="G643" s="60">
        <v>30</v>
      </c>
    </row>
    <row r="644" spans="1:15" x14ac:dyDescent="0.2">
      <c r="A644" s="58">
        <v>1.3295739348370927</v>
      </c>
      <c r="G644" s="60">
        <v>31.573986804901036</v>
      </c>
    </row>
    <row r="645" spans="1:15" x14ac:dyDescent="0.2">
      <c r="A645" s="58">
        <v>1.3300970873786409</v>
      </c>
      <c r="N645" s="55">
        <v>31.139809096013476</v>
      </c>
    </row>
    <row r="646" spans="1:15" x14ac:dyDescent="0.2">
      <c r="A646" s="58">
        <v>1.3300970873786409</v>
      </c>
      <c r="E646" s="60">
        <v>31.139809096013476</v>
      </c>
    </row>
    <row r="647" spans="1:15" x14ac:dyDescent="0.2">
      <c r="A647" s="58">
        <v>1.3301204819277108</v>
      </c>
      <c r="F647" s="60">
        <v>33.543478260869563</v>
      </c>
    </row>
    <row r="648" spans="1:15" x14ac:dyDescent="0.2">
      <c r="A648" s="58">
        <v>1.331911593640946</v>
      </c>
      <c r="N648" s="55">
        <v>31.732168850072782</v>
      </c>
    </row>
    <row r="649" spans="1:15" x14ac:dyDescent="0.2">
      <c r="A649" s="58">
        <v>1.331911593640946</v>
      </c>
      <c r="G649" s="60">
        <v>30.573508005822415</v>
      </c>
    </row>
    <row r="650" spans="1:15" x14ac:dyDescent="0.2">
      <c r="A650" s="58">
        <v>1.3321596244131455</v>
      </c>
      <c r="N650" s="55">
        <v>31.982378854625551</v>
      </c>
    </row>
    <row r="651" spans="1:15" x14ac:dyDescent="0.2">
      <c r="A651" s="58">
        <v>1.3326359832635983</v>
      </c>
      <c r="M651" s="55">
        <v>30.269701726844584</v>
      </c>
    </row>
    <row r="652" spans="1:15" x14ac:dyDescent="0.2">
      <c r="A652" s="58">
        <v>1.3326359832635983</v>
      </c>
      <c r="D652" s="60">
        <v>30.269701726844584</v>
      </c>
    </row>
    <row r="653" spans="1:15" x14ac:dyDescent="0.2">
      <c r="A653" s="58">
        <v>1.3329571106094809</v>
      </c>
      <c r="M653" s="55">
        <v>33.048264182895849</v>
      </c>
    </row>
    <row r="654" spans="1:15" x14ac:dyDescent="0.2">
      <c r="A654" s="58">
        <v>1.3329571106094809</v>
      </c>
      <c r="D654" s="60">
        <v>33.048264182895849</v>
      </c>
    </row>
    <row r="655" spans="1:15" x14ac:dyDescent="0.2">
      <c r="A655" s="58">
        <v>1.3344051446945338</v>
      </c>
      <c r="M655" s="55">
        <v>31.927710843373493</v>
      </c>
    </row>
    <row r="656" spans="1:15" x14ac:dyDescent="0.2">
      <c r="A656" s="58">
        <v>1.33950046253469</v>
      </c>
      <c r="K656" s="55">
        <v>31.5</v>
      </c>
    </row>
    <row r="657" spans="1:15" x14ac:dyDescent="0.2">
      <c r="A657" s="58">
        <v>1.33950046253469</v>
      </c>
      <c r="O657" s="55">
        <v>31.5</v>
      </c>
    </row>
    <row r="658" spans="1:15" x14ac:dyDescent="0.2">
      <c r="A658" s="58">
        <v>1.3436692506459949</v>
      </c>
      <c r="H658" s="60">
        <v>31.584615384615386</v>
      </c>
    </row>
    <row r="659" spans="1:15" x14ac:dyDescent="0.2">
      <c r="A659" s="58">
        <v>1.3476786645800731</v>
      </c>
      <c r="M659" s="55">
        <v>30.965744145538999</v>
      </c>
    </row>
    <row r="660" spans="1:15" x14ac:dyDescent="0.2">
      <c r="A660" s="58">
        <v>1.3482837528604119</v>
      </c>
      <c r="N660" s="55">
        <v>33.944331296673454</v>
      </c>
    </row>
    <row r="661" spans="1:15" x14ac:dyDescent="0.2">
      <c r="A661" s="58">
        <v>1.3487499999999999</v>
      </c>
      <c r="J661" s="55">
        <v>32.00494284831634</v>
      </c>
    </row>
    <row r="662" spans="1:15" x14ac:dyDescent="0.2">
      <c r="A662" s="58">
        <v>1.3558917197452229</v>
      </c>
      <c r="J662" s="55">
        <v>31.121550205519672</v>
      </c>
    </row>
    <row r="663" spans="1:15" x14ac:dyDescent="0.2">
      <c r="A663" s="58">
        <v>1.3585461689587426</v>
      </c>
      <c r="F663" s="60">
        <v>32.049891540130155</v>
      </c>
    </row>
    <row r="664" spans="1:15" x14ac:dyDescent="0.2">
      <c r="A664" s="58">
        <v>1.3590822179732314</v>
      </c>
      <c r="G664" s="60">
        <v>31.513787281935848</v>
      </c>
    </row>
    <row r="665" spans="1:15" x14ac:dyDescent="0.2">
      <c r="A665" s="58">
        <v>1.3592814371257484</v>
      </c>
      <c r="N665" s="55">
        <v>31.560730018879799</v>
      </c>
    </row>
    <row r="666" spans="1:15" x14ac:dyDescent="0.2">
      <c r="A666" s="58">
        <v>1.3592814371257484</v>
      </c>
      <c r="E666" s="60">
        <v>31.560730018879799</v>
      </c>
    </row>
    <row r="667" spans="1:15" x14ac:dyDescent="0.2">
      <c r="A667" s="58">
        <v>1.3617474693660097</v>
      </c>
      <c r="J667" s="55">
        <v>31.92488262910798</v>
      </c>
    </row>
    <row r="668" spans="1:15" x14ac:dyDescent="0.2">
      <c r="A668" s="58">
        <v>1.3617474693660097</v>
      </c>
      <c r="K668" s="55">
        <v>31.92488262910798</v>
      </c>
    </row>
    <row r="669" spans="1:15" x14ac:dyDescent="0.2">
      <c r="A669" s="58">
        <v>1.3637284701114489</v>
      </c>
      <c r="G669" s="60">
        <v>30.460624071322435</v>
      </c>
    </row>
    <row r="670" spans="1:15" x14ac:dyDescent="0.2">
      <c r="A670" s="58">
        <v>1.367911479944675</v>
      </c>
      <c r="C670" s="60">
        <v>28.485338725985844</v>
      </c>
    </row>
    <row r="671" spans="1:15" x14ac:dyDescent="0.2">
      <c r="A671" s="58">
        <v>1.367911479944675</v>
      </c>
      <c r="L671" s="55">
        <v>28.485338725985844</v>
      </c>
    </row>
    <row r="672" spans="1:15" x14ac:dyDescent="0.2">
      <c r="A672" s="58">
        <v>1.3712784588441331</v>
      </c>
      <c r="H672" s="60">
        <v>31.289910600255428</v>
      </c>
    </row>
    <row r="673" spans="1:15" x14ac:dyDescent="0.2">
      <c r="A673" s="58">
        <v>1.3724489795918366</v>
      </c>
      <c r="K673" s="55">
        <v>33.457249070631967</v>
      </c>
    </row>
    <row r="674" spans="1:15" x14ac:dyDescent="0.2">
      <c r="A674" s="58">
        <v>1.3740685543964233</v>
      </c>
      <c r="K674" s="55">
        <v>32.537960954446852</v>
      </c>
    </row>
    <row r="675" spans="1:15" x14ac:dyDescent="0.2">
      <c r="A675" s="58">
        <v>1.3756805807622505</v>
      </c>
      <c r="K675" s="55">
        <v>32.453825857519789</v>
      </c>
    </row>
    <row r="676" spans="1:15" x14ac:dyDescent="0.2">
      <c r="A676" s="58">
        <v>1.3801652892561984</v>
      </c>
      <c r="K676" s="55">
        <v>31.682090364725095</v>
      </c>
    </row>
    <row r="677" spans="1:15" x14ac:dyDescent="0.2">
      <c r="A677" s="58">
        <v>1.3801652892561984</v>
      </c>
      <c r="O677" s="55">
        <v>31.682090364725095</v>
      </c>
    </row>
    <row r="678" spans="1:15" x14ac:dyDescent="0.2">
      <c r="A678" s="58">
        <v>1.3839416058394161</v>
      </c>
      <c r="M678" s="55">
        <v>30.168776371308017</v>
      </c>
    </row>
    <row r="679" spans="1:15" x14ac:dyDescent="0.2">
      <c r="A679" s="58">
        <v>1.3839416058394161</v>
      </c>
      <c r="D679" s="60">
        <v>30.168776371308017</v>
      </c>
    </row>
    <row r="680" spans="1:15" x14ac:dyDescent="0.2">
      <c r="A680" s="58">
        <v>1.3852459016393444</v>
      </c>
      <c r="F680" s="60">
        <v>30</v>
      </c>
    </row>
    <row r="681" spans="1:15" x14ac:dyDescent="0.2">
      <c r="A681" s="58">
        <v>1.3860705073086845</v>
      </c>
      <c r="N681" s="55">
        <v>31.155086848635236</v>
      </c>
    </row>
    <row r="682" spans="1:15" x14ac:dyDescent="0.2">
      <c r="A682" s="58">
        <v>1.3860705073086845</v>
      </c>
      <c r="E682" s="60">
        <v>31.155086848635236</v>
      </c>
    </row>
    <row r="683" spans="1:15" x14ac:dyDescent="0.2">
      <c r="A683" s="58">
        <v>1.3866612111292962</v>
      </c>
      <c r="M683" s="55">
        <v>29.507229271171436</v>
      </c>
    </row>
    <row r="684" spans="1:15" x14ac:dyDescent="0.2">
      <c r="A684" s="58">
        <v>1.386748844375963</v>
      </c>
      <c r="N684" s="55">
        <v>31.672222222222221</v>
      </c>
    </row>
    <row r="685" spans="1:15" x14ac:dyDescent="0.2">
      <c r="A685" s="58">
        <v>1.386748844375963</v>
      </c>
      <c r="E685" s="60">
        <v>31.672222222222221</v>
      </c>
    </row>
    <row r="686" spans="1:15" x14ac:dyDescent="0.2">
      <c r="A686" s="58">
        <v>1.3966480446927374</v>
      </c>
      <c r="F686" s="60">
        <v>32.049999999999997</v>
      </c>
    </row>
    <row r="687" spans="1:15" x14ac:dyDescent="0.2">
      <c r="A687" s="58">
        <v>1.3976608187134503</v>
      </c>
      <c r="K687" s="55">
        <v>34.499581589958161</v>
      </c>
    </row>
    <row r="688" spans="1:15" x14ac:dyDescent="0.2">
      <c r="A688" s="58">
        <v>1.3977695167286246</v>
      </c>
      <c r="G688" s="60">
        <v>31.196808510638299</v>
      </c>
    </row>
    <row r="689" spans="1:14" x14ac:dyDescent="0.2">
      <c r="A689" s="58">
        <v>1.4010743061772606</v>
      </c>
      <c r="N689" s="55">
        <v>30.990415335463258</v>
      </c>
    </row>
    <row r="690" spans="1:14" x14ac:dyDescent="0.2">
      <c r="A690" s="58">
        <v>1.4017467248908297</v>
      </c>
      <c r="F690" s="60">
        <v>30</v>
      </c>
    </row>
    <row r="691" spans="1:14" x14ac:dyDescent="0.2">
      <c r="A691" s="58">
        <v>1.404707233065442</v>
      </c>
      <c r="J691" s="55">
        <v>32.080098079280752</v>
      </c>
    </row>
    <row r="692" spans="1:14" x14ac:dyDescent="0.2">
      <c r="A692" s="58">
        <v>1.4133611691022965</v>
      </c>
      <c r="C692" s="60">
        <v>32.503692762186112</v>
      </c>
    </row>
    <row r="693" spans="1:14" x14ac:dyDescent="0.2">
      <c r="A693" s="58">
        <v>1.4133611691022965</v>
      </c>
      <c r="L693" s="55">
        <v>32.503692762186112</v>
      </c>
    </row>
    <row r="694" spans="1:14" x14ac:dyDescent="0.2">
      <c r="A694" s="58">
        <v>1.4225019669551535</v>
      </c>
      <c r="L694" s="55">
        <v>32.994469026548671</v>
      </c>
    </row>
    <row r="695" spans="1:14" x14ac:dyDescent="0.2">
      <c r="A695" s="58">
        <v>1.423572744014733</v>
      </c>
      <c r="F695" s="60">
        <v>32.163648124191461</v>
      </c>
    </row>
    <row r="696" spans="1:14" x14ac:dyDescent="0.2">
      <c r="A696" s="58">
        <v>1.4304840370751801</v>
      </c>
      <c r="N696" s="55">
        <v>28.005759539236863</v>
      </c>
    </row>
    <row r="697" spans="1:14" x14ac:dyDescent="0.2">
      <c r="A697" s="58">
        <v>1.4304840370751801</v>
      </c>
      <c r="E697" s="60">
        <v>28.005759539236863</v>
      </c>
    </row>
    <row r="698" spans="1:14" x14ac:dyDescent="0.2">
      <c r="A698" s="58">
        <v>1.4347826086956521</v>
      </c>
      <c r="F698" s="60">
        <v>35.030303030303031</v>
      </c>
    </row>
    <row r="699" spans="1:14" x14ac:dyDescent="0.2">
      <c r="A699" s="58">
        <v>1.4357541899441342</v>
      </c>
      <c r="N699" s="55">
        <v>32.962757087270703</v>
      </c>
    </row>
    <row r="700" spans="1:14" x14ac:dyDescent="0.2">
      <c r="A700" s="58">
        <v>1.4357541899441342</v>
      </c>
      <c r="E700" s="60">
        <v>32.962757087270703</v>
      </c>
    </row>
    <row r="701" spans="1:14" x14ac:dyDescent="0.2">
      <c r="A701" s="58">
        <v>1.4387164650184114</v>
      </c>
      <c r="J701" s="55">
        <v>35.100548446069467</v>
      </c>
    </row>
    <row r="702" spans="1:14" x14ac:dyDescent="0.2">
      <c r="A702" s="58">
        <v>1.4391891891891893</v>
      </c>
      <c r="N702" s="55">
        <v>32.472613458528954</v>
      </c>
    </row>
    <row r="703" spans="1:14" x14ac:dyDescent="0.2">
      <c r="A703" s="58">
        <v>1.4399260628465804</v>
      </c>
      <c r="N703" s="55">
        <v>34.505776636713733</v>
      </c>
    </row>
    <row r="704" spans="1:14" x14ac:dyDescent="0.2">
      <c r="A704" s="58">
        <v>1.443496801705757</v>
      </c>
      <c r="F704" s="60">
        <v>29.815361890694238</v>
      </c>
    </row>
    <row r="705" spans="1:15" x14ac:dyDescent="0.2">
      <c r="A705" s="58">
        <v>1.4437299035369775</v>
      </c>
      <c r="N705" s="55">
        <v>31.792873051224944</v>
      </c>
    </row>
    <row r="706" spans="1:15" x14ac:dyDescent="0.2">
      <c r="A706" s="58">
        <v>1.4437299035369775</v>
      </c>
      <c r="E706" s="60">
        <v>31.792873051224944</v>
      </c>
    </row>
    <row r="707" spans="1:15" x14ac:dyDescent="0.2">
      <c r="A707" s="58">
        <v>1.4474393530997305</v>
      </c>
      <c r="G707" s="60">
        <v>31.595282433271262</v>
      </c>
    </row>
    <row r="708" spans="1:15" x14ac:dyDescent="0.2">
      <c r="A708" s="58">
        <v>1.4476699770817418</v>
      </c>
      <c r="F708" s="60">
        <v>33.696569920844325</v>
      </c>
    </row>
    <row r="709" spans="1:15" x14ac:dyDescent="0.2">
      <c r="A709" s="58">
        <v>1.4487870619946093</v>
      </c>
      <c r="F709" s="60">
        <v>30.465116279069768</v>
      </c>
    </row>
    <row r="710" spans="1:15" x14ac:dyDescent="0.2">
      <c r="A710" s="58">
        <v>1.4520848573518654</v>
      </c>
      <c r="J710" s="55">
        <v>31.989924433249371</v>
      </c>
    </row>
    <row r="711" spans="1:15" x14ac:dyDescent="0.2">
      <c r="A711" s="58">
        <v>1.4631147540983607</v>
      </c>
      <c r="N711" s="55">
        <v>32.750700280112042</v>
      </c>
    </row>
    <row r="712" spans="1:15" x14ac:dyDescent="0.2">
      <c r="A712" s="58">
        <v>1.4631147540983607</v>
      </c>
      <c r="E712" s="60">
        <v>32.750700280112042</v>
      </c>
    </row>
    <row r="713" spans="1:15" x14ac:dyDescent="0.2">
      <c r="A713" s="58">
        <v>1.463618802318094</v>
      </c>
      <c r="G713" s="60">
        <v>33.240211174659038</v>
      </c>
    </row>
    <row r="714" spans="1:15" x14ac:dyDescent="0.2">
      <c r="A714" s="58">
        <v>1.4694980694980695</v>
      </c>
      <c r="K714" s="55">
        <v>29.499737256962689</v>
      </c>
    </row>
    <row r="715" spans="1:15" x14ac:dyDescent="0.2">
      <c r="A715" s="58">
        <v>1.4694980694980695</v>
      </c>
      <c r="O715" s="55">
        <v>29.499737256962689</v>
      </c>
    </row>
    <row r="716" spans="1:15" x14ac:dyDescent="0.2">
      <c r="A716" s="58">
        <v>1.4713541666666667</v>
      </c>
      <c r="F716" s="60">
        <v>33.725663716814161</v>
      </c>
    </row>
    <row r="717" spans="1:15" x14ac:dyDescent="0.2">
      <c r="A717" s="58">
        <v>1.4729064039408868</v>
      </c>
      <c r="N717" s="55">
        <v>32.887402452619845</v>
      </c>
    </row>
    <row r="718" spans="1:15" x14ac:dyDescent="0.2">
      <c r="A718" s="58">
        <v>1.4729064039408868</v>
      </c>
      <c r="E718" s="60">
        <v>32.887402452619845</v>
      </c>
    </row>
    <row r="719" spans="1:15" x14ac:dyDescent="0.2">
      <c r="A719" s="58">
        <v>1.4735729386892178</v>
      </c>
      <c r="F719" s="60">
        <v>31.807747489239599</v>
      </c>
    </row>
    <row r="720" spans="1:15" x14ac:dyDescent="0.2">
      <c r="A720" s="58">
        <v>1.4739130434782608</v>
      </c>
      <c r="N720" s="55">
        <v>25.516224188790559</v>
      </c>
    </row>
    <row r="721" spans="1:14" x14ac:dyDescent="0.2">
      <c r="A721" s="58">
        <v>1.4739130434782608</v>
      </c>
      <c r="E721" s="60">
        <v>25.516224188790559</v>
      </c>
    </row>
    <row r="722" spans="1:14" x14ac:dyDescent="0.2">
      <c r="A722" s="58">
        <v>1.474676724137931</v>
      </c>
      <c r="K722" s="55">
        <v>32.005845816587502</v>
      </c>
    </row>
    <row r="723" spans="1:14" x14ac:dyDescent="0.2">
      <c r="A723" s="58">
        <v>1.474676724137931</v>
      </c>
      <c r="J723" s="55">
        <v>31.019364267446107</v>
      </c>
    </row>
    <row r="724" spans="1:14" x14ac:dyDescent="0.2">
      <c r="A724" s="58">
        <v>1.4819034852546917</v>
      </c>
      <c r="K724" s="55">
        <v>31.976481230212574</v>
      </c>
    </row>
    <row r="725" spans="1:14" x14ac:dyDescent="0.2">
      <c r="A725" s="58">
        <v>1.4823008849557522</v>
      </c>
      <c r="J725" s="55">
        <v>32.835820895522389</v>
      </c>
    </row>
    <row r="726" spans="1:14" x14ac:dyDescent="0.2">
      <c r="A726" s="58">
        <v>1.4823008849557522</v>
      </c>
      <c r="K726" s="55">
        <v>31.684434968017058</v>
      </c>
    </row>
    <row r="727" spans="1:14" x14ac:dyDescent="0.2">
      <c r="A727" s="58">
        <v>1.4835355285961871</v>
      </c>
      <c r="J727" s="55">
        <v>32.126168224299064</v>
      </c>
    </row>
    <row r="728" spans="1:14" x14ac:dyDescent="0.2">
      <c r="A728" s="58">
        <v>1.4836125273124545</v>
      </c>
      <c r="G728" s="60">
        <v>32.780068728522338</v>
      </c>
    </row>
    <row r="729" spans="1:14" x14ac:dyDescent="0.2">
      <c r="A729" s="58">
        <v>1.4919154228855722</v>
      </c>
      <c r="M729" s="55">
        <v>34.03834931221342</v>
      </c>
    </row>
    <row r="730" spans="1:14" x14ac:dyDescent="0.2">
      <c r="A730" s="58">
        <v>1.4919154228855722</v>
      </c>
      <c r="D730" s="60">
        <v>34.03834931221342</v>
      </c>
    </row>
    <row r="731" spans="1:14" x14ac:dyDescent="0.2">
      <c r="A731" s="58">
        <v>1.4923076923076923</v>
      </c>
      <c r="C731" s="60">
        <v>32.096907216494849</v>
      </c>
    </row>
    <row r="732" spans="1:14" x14ac:dyDescent="0.2">
      <c r="A732" s="58">
        <v>1.4923076923076923</v>
      </c>
      <c r="L732" s="55">
        <v>32.096907216494849</v>
      </c>
    </row>
    <row r="733" spans="1:14" x14ac:dyDescent="0.2">
      <c r="A733" s="58">
        <v>1.5005688282138794</v>
      </c>
      <c r="J733" s="55">
        <v>32.448824867323729</v>
      </c>
    </row>
    <row r="734" spans="1:14" x14ac:dyDescent="0.2">
      <c r="A734" s="58">
        <v>1.5005688282138794</v>
      </c>
      <c r="K734" s="55">
        <v>32.448824867323729</v>
      </c>
    </row>
    <row r="735" spans="1:14" x14ac:dyDescent="0.2">
      <c r="A735" s="58">
        <v>1.5081743869209809</v>
      </c>
      <c r="N735" s="55">
        <v>31.1806684733514</v>
      </c>
    </row>
    <row r="736" spans="1:14" x14ac:dyDescent="0.2">
      <c r="A736" s="58">
        <v>1.5081743869209809</v>
      </c>
      <c r="E736" s="60">
        <v>31.1806684733514</v>
      </c>
    </row>
    <row r="737" spans="1:15" x14ac:dyDescent="0.2">
      <c r="A737" s="58">
        <v>1.5081775700934579</v>
      </c>
      <c r="M737" s="55">
        <v>33.501161890007744</v>
      </c>
    </row>
    <row r="738" spans="1:15" x14ac:dyDescent="0.2">
      <c r="A738" s="58">
        <v>1.5081775700934579</v>
      </c>
      <c r="N738" s="55">
        <v>30.983733539891556</v>
      </c>
    </row>
    <row r="739" spans="1:15" x14ac:dyDescent="0.2">
      <c r="A739" s="58">
        <v>1.5125295508274232</v>
      </c>
      <c r="G739" s="60">
        <v>34.160675211003436</v>
      </c>
    </row>
    <row r="740" spans="1:15" x14ac:dyDescent="0.2">
      <c r="A740" s="58">
        <v>1.521557719054242</v>
      </c>
      <c r="M740" s="55">
        <v>35</v>
      </c>
    </row>
    <row r="741" spans="1:15" x14ac:dyDescent="0.2">
      <c r="A741" s="58">
        <v>1.521557719054242</v>
      </c>
      <c r="N741" s="55">
        <v>33</v>
      </c>
    </row>
    <row r="742" spans="1:15" x14ac:dyDescent="0.2">
      <c r="A742" s="58">
        <v>1.5216675809105868</v>
      </c>
      <c r="K742" s="55">
        <v>32.555875991348231</v>
      </c>
    </row>
    <row r="743" spans="1:15" x14ac:dyDescent="0.2">
      <c r="A743" s="58">
        <v>1.5216675809105868</v>
      </c>
      <c r="O743" s="55">
        <v>32.555875991348231</v>
      </c>
    </row>
    <row r="744" spans="1:15" x14ac:dyDescent="0.2">
      <c r="A744" s="58">
        <v>1.5218002812939522</v>
      </c>
      <c r="N744" s="55">
        <v>31.88539741219963</v>
      </c>
    </row>
    <row r="745" spans="1:15" x14ac:dyDescent="0.2">
      <c r="A745" s="58">
        <v>1.5246350364963503</v>
      </c>
      <c r="N745" s="55">
        <v>30.999401555954517</v>
      </c>
    </row>
    <row r="746" spans="1:15" x14ac:dyDescent="0.2">
      <c r="A746" s="58">
        <v>1.5247524752475248</v>
      </c>
      <c r="M746" s="55">
        <v>32.900432900432904</v>
      </c>
    </row>
    <row r="747" spans="1:15" x14ac:dyDescent="0.2">
      <c r="A747" s="58">
        <v>1.5247524752475248</v>
      </c>
      <c r="N747" s="55">
        <v>32.099567099567096</v>
      </c>
    </row>
    <row r="748" spans="1:15" x14ac:dyDescent="0.2">
      <c r="A748" s="58">
        <v>1.5247524752475248</v>
      </c>
      <c r="E748" s="60">
        <v>32.099567099567096</v>
      </c>
    </row>
    <row r="749" spans="1:15" x14ac:dyDescent="0.2">
      <c r="A749" s="58">
        <v>1.5248380129589634</v>
      </c>
      <c r="C749" s="60">
        <v>32.039660056657226</v>
      </c>
    </row>
    <row r="750" spans="1:15" x14ac:dyDescent="0.2">
      <c r="A750" s="58">
        <v>1.5248380129589634</v>
      </c>
      <c r="L750" s="55">
        <v>32.039660056657226</v>
      </c>
    </row>
    <row r="751" spans="1:15" x14ac:dyDescent="0.2">
      <c r="A751" s="58">
        <v>1.5397676496872208</v>
      </c>
      <c r="C751" s="60">
        <v>32.791642484039464</v>
      </c>
    </row>
    <row r="752" spans="1:15" x14ac:dyDescent="0.2">
      <c r="A752" s="58">
        <v>1.5397676496872208</v>
      </c>
      <c r="L752" s="55">
        <v>32.791642484039464</v>
      </c>
    </row>
    <row r="753" spans="1:15" x14ac:dyDescent="0.2">
      <c r="A753" s="58">
        <v>1.5476550680786687</v>
      </c>
      <c r="F753" s="60">
        <v>30.498533724340177</v>
      </c>
    </row>
    <row r="754" spans="1:15" x14ac:dyDescent="0.2">
      <c r="A754" s="58">
        <v>1.5579133510167993</v>
      </c>
      <c r="L754" s="55">
        <v>33.995459704880815</v>
      </c>
    </row>
    <row r="755" spans="1:15" x14ac:dyDescent="0.2">
      <c r="A755" s="58">
        <v>1.5579133510167993</v>
      </c>
      <c r="M755" s="55">
        <v>33.484676503972757</v>
      </c>
    </row>
    <row r="756" spans="1:15" x14ac:dyDescent="0.2">
      <c r="A756" s="58">
        <v>1.5579133510167993</v>
      </c>
      <c r="N756" s="55">
        <v>32.292849035187288</v>
      </c>
    </row>
    <row r="757" spans="1:15" x14ac:dyDescent="0.2">
      <c r="A757" s="58">
        <v>1.5579133510167993</v>
      </c>
      <c r="E757" s="60">
        <v>32.292849035187288</v>
      </c>
    </row>
    <row r="758" spans="1:15" x14ac:dyDescent="0.2">
      <c r="A758" s="58">
        <v>1.5664038811400849</v>
      </c>
      <c r="L758" s="55">
        <v>34.998064266356948</v>
      </c>
    </row>
    <row r="759" spans="1:15" x14ac:dyDescent="0.2">
      <c r="A759" s="58">
        <v>1.5684210526315789</v>
      </c>
      <c r="N759" s="55">
        <v>34.630872483221474</v>
      </c>
    </row>
    <row r="760" spans="1:15" x14ac:dyDescent="0.2">
      <c r="A760" s="58">
        <v>1.5684210526315789</v>
      </c>
      <c r="E760" s="60">
        <v>34.630872483221474</v>
      </c>
    </row>
    <row r="761" spans="1:15" x14ac:dyDescent="0.2">
      <c r="A761" s="58">
        <v>1.571579503433703</v>
      </c>
      <c r="K761" s="55">
        <v>32.941176470588232</v>
      </c>
    </row>
    <row r="762" spans="1:15" x14ac:dyDescent="0.2">
      <c r="A762" s="58">
        <v>1.571579503433703</v>
      </c>
      <c r="G762" s="60">
        <v>36.459719142645973</v>
      </c>
    </row>
    <row r="763" spans="1:15" x14ac:dyDescent="0.2">
      <c r="A763" s="58">
        <v>1.5839951130116066</v>
      </c>
      <c r="J763" s="55">
        <v>33.744697261858853</v>
      </c>
    </row>
    <row r="764" spans="1:15" x14ac:dyDescent="0.2">
      <c r="A764" s="58">
        <v>1.5839951130116066</v>
      </c>
      <c r="K764" s="55">
        <v>32.086386424990359</v>
      </c>
    </row>
    <row r="765" spans="1:15" x14ac:dyDescent="0.2">
      <c r="A765" s="58">
        <v>1.5839951130116066</v>
      </c>
      <c r="O765" s="55">
        <v>32.086386424990359</v>
      </c>
    </row>
    <row r="766" spans="1:15" x14ac:dyDescent="0.2">
      <c r="A766" s="58">
        <v>1.5889281507656066</v>
      </c>
      <c r="K766" s="55">
        <v>35</v>
      </c>
    </row>
    <row r="767" spans="1:15" x14ac:dyDescent="0.2">
      <c r="A767" s="58">
        <v>1.595066185318893</v>
      </c>
      <c r="J767" s="55">
        <v>31.53526970954357</v>
      </c>
    </row>
    <row r="768" spans="1:15" x14ac:dyDescent="0.2">
      <c r="A768" s="58">
        <v>1.5954415954415955</v>
      </c>
      <c r="G768" s="60">
        <v>31.428571428571427</v>
      </c>
    </row>
    <row r="769" spans="1:15" x14ac:dyDescent="0.2">
      <c r="A769" s="58">
        <v>1.6018735362997658</v>
      </c>
      <c r="J769" s="55">
        <v>34.600389863547761</v>
      </c>
    </row>
    <row r="770" spans="1:15" x14ac:dyDescent="0.2">
      <c r="A770" s="58">
        <v>1.6087786259541985</v>
      </c>
      <c r="N770" s="55">
        <v>30.978647686832741</v>
      </c>
    </row>
    <row r="771" spans="1:15" x14ac:dyDescent="0.2">
      <c r="A771" s="58">
        <v>1.6124031007751938</v>
      </c>
      <c r="N771" s="55">
        <v>31.009615384615383</v>
      </c>
    </row>
    <row r="772" spans="1:15" x14ac:dyDescent="0.2">
      <c r="A772" s="58">
        <v>1.6125592417061612</v>
      </c>
      <c r="L772" s="55">
        <v>34</v>
      </c>
    </row>
    <row r="773" spans="1:15" x14ac:dyDescent="0.2">
      <c r="A773" s="58">
        <v>1.6178128523111612</v>
      </c>
      <c r="H773" s="60">
        <v>31.567944250871079</v>
      </c>
    </row>
    <row r="774" spans="1:15" x14ac:dyDescent="0.2">
      <c r="A774" s="58">
        <v>1.6287042417199302</v>
      </c>
      <c r="N774" s="55">
        <v>34.962540135569036</v>
      </c>
    </row>
    <row r="775" spans="1:15" x14ac:dyDescent="0.2">
      <c r="A775" s="58">
        <v>1.6289592760180995</v>
      </c>
      <c r="K775" s="55">
        <v>35</v>
      </c>
    </row>
    <row r="776" spans="1:15" x14ac:dyDescent="0.2">
      <c r="A776" s="58">
        <v>1.6289592760180995</v>
      </c>
      <c r="O776" s="55">
        <v>35</v>
      </c>
    </row>
    <row r="777" spans="1:15" x14ac:dyDescent="0.2">
      <c r="A777" s="58">
        <v>1.6358024691358024</v>
      </c>
      <c r="M777" s="55">
        <v>32.452830188679243</v>
      </c>
    </row>
    <row r="778" spans="1:15" x14ac:dyDescent="0.2">
      <c r="A778" s="58">
        <v>1.6366197183098592</v>
      </c>
      <c r="M778" s="55">
        <v>33.04647160068847</v>
      </c>
    </row>
    <row r="779" spans="1:15" x14ac:dyDescent="0.2">
      <c r="A779" s="58">
        <v>1.638956805215974</v>
      </c>
      <c r="C779" s="60">
        <v>35.558428642466431</v>
      </c>
    </row>
    <row r="780" spans="1:15" x14ac:dyDescent="0.2">
      <c r="A780" s="58">
        <v>1.638956805215974</v>
      </c>
      <c r="L780" s="55">
        <v>35.558428642466431</v>
      </c>
    </row>
    <row r="781" spans="1:15" x14ac:dyDescent="0.2">
      <c r="A781" s="58">
        <v>1.6438095238095238</v>
      </c>
      <c r="M781" s="55">
        <v>37.752027809965234</v>
      </c>
    </row>
    <row r="782" spans="1:15" x14ac:dyDescent="0.2">
      <c r="A782" s="58">
        <v>1.6438095238095238</v>
      </c>
      <c r="D782" s="60">
        <v>37.752027809965234</v>
      </c>
    </row>
    <row r="783" spans="1:15" x14ac:dyDescent="0.2">
      <c r="A783" s="58">
        <v>1.6464174454828659</v>
      </c>
      <c r="K783" s="55">
        <v>36.094607379375589</v>
      </c>
    </row>
    <row r="784" spans="1:15" x14ac:dyDescent="0.2">
      <c r="A784" s="58">
        <v>1.6464174454828659</v>
      </c>
      <c r="O784" s="55">
        <v>36.094607379375589</v>
      </c>
    </row>
    <row r="785" spans="1:15" x14ac:dyDescent="0.2">
      <c r="A785" s="58">
        <v>1.6465753424657534</v>
      </c>
      <c r="F785" s="60">
        <v>32.778702163061567</v>
      </c>
    </row>
    <row r="786" spans="1:15" x14ac:dyDescent="0.2">
      <c r="A786" s="58">
        <v>1.6584158415841583</v>
      </c>
      <c r="N786" s="55">
        <v>29.253731343283583</v>
      </c>
    </row>
    <row r="787" spans="1:15" x14ac:dyDescent="0.2">
      <c r="A787" s="58">
        <v>1.6584158415841583</v>
      </c>
      <c r="E787" s="60">
        <v>29.253731343283583</v>
      </c>
    </row>
    <row r="788" spans="1:15" x14ac:dyDescent="0.2">
      <c r="A788" s="58">
        <v>1.6638783269961976</v>
      </c>
      <c r="K788" s="55">
        <v>35.009140767824498</v>
      </c>
    </row>
    <row r="789" spans="1:15" x14ac:dyDescent="0.2">
      <c r="A789" s="58">
        <v>1.673202614379085</v>
      </c>
      <c r="F789" s="60">
        <v>33.2568359375</v>
      </c>
    </row>
    <row r="790" spans="1:15" x14ac:dyDescent="0.2">
      <c r="A790" s="58">
        <v>1.6774541531823086</v>
      </c>
      <c r="L790" s="55">
        <v>36.012861736334408</v>
      </c>
    </row>
    <row r="791" spans="1:15" x14ac:dyDescent="0.2">
      <c r="A791" s="58">
        <v>1.6774541531823086</v>
      </c>
      <c r="M791" s="55">
        <v>34.083601286173632</v>
      </c>
    </row>
    <row r="792" spans="1:15" x14ac:dyDescent="0.2">
      <c r="A792" s="58">
        <v>1.680473372781065</v>
      </c>
      <c r="H792" s="60">
        <v>31.690140845070424</v>
      </c>
    </row>
    <row r="793" spans="1:15" x14ac:dyDescent="0.2">
      <c r="A793" s="58">
        <v>1.6845238095238095</v>
      </c>
      <c r="K793" s="55">
        <v>33.9811542991755</v>
      </c>
    </row>
    <row r="794" spans="1:15" x14ac:dyDescent="0.2">
      <c r="A794" s="58">
        <v>1.6992307692307693</v>
      </c>
      <c r="K794" s="55">
        <v>36.034404708012673</v>
      </c>
    </row>
    <row r="795" spans="1:15" x14ac:dyDescent="0.2">
      <c r="A795" s="58">
        <v>1.6992307692307693</v>
      </c>
      <c r="O795" s="55">
        <v>36.034404708012673</v>
      </c>
    </row>
    <row r="796" spans="1:15" x14ac:dyDescent="0.2">
      <c r="A796" s="58">
        <v>1.7065368567454797</v>
      </c>
      <c r="K796" s="55">
        <v>34.301140994295025</v>
      </c>
    </row>
    <row r="797" spans="1:15" x14ac:dyDescent="0.2">
      <c r="A797" s="58">
        <v>1.7065368567454797</v>
      </c>
      <c r="O797" s="55">
        <v>34.301140994295025</v>
      </c>
    </row>
    <row r="798" spans="1:15" x14ac:dyDescent="0.2">
      <c r="A798" s="58">
        <v>1.7251572327044025</v>
      </c>
      <c r="K798" s="55">
        <v>36.018957345971565</v>
      </c>
    </row>
    <row r="799" spans="1:15" x14ac:dyDescent="0.2">
      <c r="A799" s="58">
        <v>1.7289156626506024</v>
      </c>
      <c r="F799" s="60">
        <v>28.484320557491291</v>
      </c>
    </row>
    <row r="800" spans="1:15" x14ac:dyDescent="0.2">
      <c r="A800" s="58">
        <v>1.7429340511440108</v>
      </c>
      <c r="K800" s="55">
        <v>36</v>
      </c>
    </row>
    <row r="801" spans="1:15" x14ac:dyDescent="0.2">
      <c r="A801" s="58">
        <v>1.7612612612612613</v>
      </c>
      <c r="C801" s="60">
        <v>30.306905370843989</v>
      </c>
    </row>
    <row r="802" spans="1:15" x14ac:dyDescent="0.2">
      <c r="A802" s="58">
        <v>1.7612612612612613</v>
      </c>
      <c r="L802" s="55">
        <v>30.306905370843989</v>
      </c>
    </row>
    <row r="803" spans="1:15" x14ac:dyDescent="0.2">
      <c r="A803" s="58">
        <v>1.7659574468085106</v>
      </c>
      <c r="F803" s="60">
        <v>33.21184738955823</v>
      </c>
    </row>
    <row r="804" spans="1:15" x14ac:dyDescent="0.2">
      <c r="A804" s="58">
        <v>1.7688172043010753</v>
      </c>
      <c r="M804" s="55">
        <v>32.674772036474167</v>
      </c>
    </row>
    <row r="805" spans="1:15" x14ac:dyDescent="0.2">
      <c r="A805" s="58">
        <v>1.7688172043010753</v>
      </c>
      <c r="N805" s="55">
        <v>30.015197568389059</v>
      </c>
    </row>
    <row r="806" spans="1:15" x14ac:dyDescent="0.2">
      <c r="A806" s="58">
        <v>1.7767475035663338</v>
      </c>
      <c r="N806" s="55">
        <v>32.998795664391814</v>
      </c>
    </row>
    <row r="807" spans="1:15" x14ac:dyDescent="0.2">
      <c r="A807" s="58">
        <v>1.7875647668393781</v>
      </c>
      <c r="K807" s="55">
        <v>36.159420289855071</v>
      </c>
    </row>
    <row r="808" spans="1:15" x14ac:dyDescent="0.2">
      <c r="A808" s="58">
        <v>1.7875647668393781</v>
      </c>
      <c r="O808" s="55">
        <v>36.159420289855071</v>
      </c>
    </row>
    <row r="809" spans="1:15" x14ac:dyDescent="0.2">
      <c r="A809" s="58">
        <v>1.7955801104972375</v>
      </c>
      <c r="K809" s="55">
        <v>36</v>
      </c>
    </row>
    <row r="810" spans="1:15" x14ac:dyDescent="0.2">
      <c r="A810" s="58">
        <v>1.8</v>
      </c>
      <c r="N810" s="55">
        <v>32.996632996632997</v>
      </c>
    </row>
    <row r="811" spans="1:15" x14ac:dyDescent="0.2">
      <c r="A811" s="58">
        <v>1.8</v>
      </c>
      <c r="F811" s="60">
        <v>33.342696629213485</v>
      </c>
    </row>
    <row r="812" spans="1:15" x14ac:dyDescent="0.2">
      <c r="A812" s="58">
        <v>1.8041431261770244</v>
      </c>
      <c r="L812" s="55">
        <v>34.968684759916492</v>
      </c>
    </row>
    <row r="813" spans="1:15" x14ac:dyDescent="0.2">
      <c r="A813" s="58">
        <v>1.8090844570617459</v>
      </c>
      <c r="K813" s="55">
        <v>36.014123185562966</v>
      </c>
    </row>
    <row r="814" spans="1:15" x14ac:dyDescent="0.2">
      <c r="A814" s="58">
        <v>1.8129032258064517</v>
      </c>
      <c r="L814" s="55">
        <v>33.007117437722421</v>
      </c>
    </row>
    <row r="815" spans="1:15" x14ac:dyDescent="0.2">
      <c r="A815" s="58">
        <v>1.8129032258064517</v>
      </c>
      <c r="M815" s="55">
        <v>33.007117437722421</v>
      </c>
    </row>
    <row r="816" spans="1:15" x14ac:dyDescent="0.2">
      <c r="A816" s="58">
        <v>1.8192771084337349</v>
      </c>
      <c r="N816" s="55">
        <v>30.008278145695364</v>
      </c>
    </row>
    <row r="817" spans="1:14" x14ac:dyDescent="0.2">
      <c r="A817" s="58">
        <v>1.8192771084337349</v>
      </c>
      <c r="E817" s="60">
        <v>30.008278145695364</v>
      </c>
    </row>
    <row r="818" spans="1:14" x14ac:dyDescent="0.2">
      <c r="A818" s="58">
        <v>1.8333333333333333</v>
      </c>
      <c r="N818" s="55">
        <v>34.001027221366208</v>
      </c>
    </row>
    <row r="819" spans="1:14" x14ac:dyDescent="0.2">
      <c r="A819" s="58">
        <v>1.8404170008019247</v>
      </c>
      <c r="F819" s="60">
        <v>31.503267973856211</v>
      </c>
    </row>
    <row r="820" spans="1:14" x14ac:dyDescent="0.2">
      <c r="A820" s="58">
        <v>1.8664047151277015</v>
      </c>
      <c r="J820" s="55">
        <v>37.89473684210526</v>
      </c>
    </row>
    <row r="821" spans="1:14" x14ac:dyDescent="0.2">
      <c r="A821" s="58">
        <v>1.8706240487062404</v>
      </c>
      <c r="N821" s="55">
        <v>29.991863303498778</v>
      </c>
    </row>
    <row r="822" spans="1:14" x14ac:dyDescent="0.2">
      <c r="A822" s="58">
        <v>1.8706240487062404</v>
      </c>
      <c r="E822" s="60">
        <v>29.991863303498778</v>
      </c>
    </row>
    <row r="823" spans="1:14" x14ac:dyDescent="0.2">
      <c r="A823" s="58">
        <v>1.871069182389937</v>
      </c>
      <c r="K823" s="55">
        <v>34.957983193277308</v>
      </c>
    </row>
    <row r="824" spans="1:14" x14ac:dyDescent="0.2">
      <c r="A824" s="58">
        <v>1.8781914893617022</v>
      </c>
      <c r="N824" s="55">
        <v>35.145851033701504</v>
      </c>
    </row>
    <row r="825" spans="1:14" x14ac:dyDescent="0.2">
      <c r="A825" s="58">
        <v>1.8781914893617022</v>
      </c>
      <c r="E825" s="60">
        <v>35.145851033701504</v>
      </c>
    </row>
    <row r="826" spans="1:14" x14ac:dyDescent="0.2">
      <c r="A826" s="58">
        <v>1.8839779005524862</v>
      </c>
      <c r="M826" s="55">
        <v>37</v>
      </c>
    </row>
    <row r="827" spans="1:14" x14ac:dyDescent="0.2">
      <c r="A827" s="58">
        <v>1.8839779005524862</v>
      </c>
      <c r="N827" s="55">
        <v>35.117302052785924</v>
      </c>
    </row>
    <row r="828" spans="1:14" x14ac:dyDescent="0.2">
      <c r="A828" s="58">
        <v>1.8839779005524862</v>
      </c>
      <c r="E828" s="60">
        <v>35.117302052785924</v>
      </c>
    </row>
    <row r="829" spans="1:14" x14ac:dyDescent="0.2">
      <c r="A829" s="58">
        <v>1.9051808406647117</v>
      </c>
      <c r="B829" s="60">
        <v>33.658286300667008</v>
      </c>
    </row>
    <row r="830" spans="1:14" x14ac:dyDescent="0.2">
      <c r="A830" s="58">
        <v>1.9051808406647117</v>
      </c>
      <c r="J830" s="55">
        <v>33.658286300667008</v>
      </c>
    </row>
    <row r="831" spans="1:14" x14ac:dyDescent="0.2">
      <c r="A831" s="58">
        <v>1.9107635694572218</v>
      </c>
      <c r="M831" s="55">
        <v>36</v>
      </c>
    </row>
    <row r="832" spans="1:14" x14ac:dyDescent="0.2">
      <c r="A832" s="58">
        <v>1.9378774805867127</v>
      </c>
      <c r="J832" s="55">
        <v>33.392698130008903</v>
      </c>
    </row>
    <row r="833" spans="1:14" x14ac:dyDescent="0.2">
      <c r="A833" s="58">
        <v>1.942051683633516</v>
      </c>
      <c r="M833" s="55">
        <v>35.967741935483872</v>
      </c>
    </row>
    <row r="834" spans="1:14" x14ac:dyDescent="0.2">
      <c r="A834" s="58">
        <v>1.9493506493506494</v>
      </c>
      <c r="J834" s="55">
        <v>37</v>
      </c>
    </row>
    <row r="835" spans="1:14" x14ac:dyDescent="0.2">
      <c r="A835" s="58">
        <v>1.9541446208112874</v>
      </c>
      <c r="N835" s="55">
        <v>41.530685920577618</v>
      </c>
    </row>
    <row r="836" spans="1:14" x14ac:dyDescent="0.2">
      <c r="A836" s="58">
        <v>1.9541446208112874</v>
      </c>
      <c r="E836" s="60">
        <v>41.530685920577618</v>
      </c>
    </row>
    <row r="837" spans="1:14" x14ac:dyDescent="0.2">
      <c r="A837" s="58">
        <v>1.9762258543833582</v>
      </c>
      <c r="M837" s="55">
        <v>38</v>
      </c>
    </row>
    <row r="838" spans="1:14" x14ac:dyDescent="0.2">
      <c r="A838" s="58">
        <v>1.9853801169590644</v>
      </c>
      <c r="K838" s="55">
        <v>34.020618556701031</v>
      </c>
    </row>
    <row r="839" spans="1:14" ht="14.25" x14ac:dyDescent="0.2">
      <c r="A839" s="83">
        <v>2</v>
      </c>
      <c r="B839" s="84">
        <v>15.731832139201638</v>
      </c>
      <c r="C839" s="84"/>
      <c r="D839" s="84"/>
      <c r="E839" s="84"/>
      <c r="F839" s="84"/>
      <c r="J839" s="85"/>
      <c r="K839" s="85"/>
      <c r="L839" s="85"/>
      <c r="M839" s="85"/>
      <c r="N839" s="85"/>
    </row>
    <row r="840" spans="1:14" x14ac:dyDescent="0.2">
      <c r="A840" s="58">
        <v>2.0049999999999999</v>
      </c>
      <c r="K840" s="55">
        <v>31.350195938724617</v>
      </c>
    </row>
    <row r="841" spans="1:14" x14ac:dyDescent="0.2">
      <c r="A841" s="58">
        <v>2.0121739130434784</v>
      </c>
      <c r="G841" s="60">
        <v>34.200518582541058</v>
      </c>
    </row>
    <row r="842" spans="1:14" x14ac:dyDescent="0.2">
      <c r="A842" s="58">
        <v>2.0363636363636362</v>
      </c>
      <c r="F842" s="60">
        <v>32.03125</v>
      </c>
    </row>
    <row r="843" spans="1:14" x14ac:dyDescent="0.2">
      <c r="A843" s="58">
        <v>2.0433212996389893</v>
      </c>
      <c r="K843" s="55">
        <v>34.010600706713781</v>
      </c>
    </row>
    <row r="844" spans="1:14" x14ac:dyDescent="0.2">
      <c r="A844" s="58">
        <v>2.0434782608695654</v>
      </c>
      <c r="K844" s="55">
        <v>32.853566958698373</v>
      </c>
    </row>
    <row r="845" spans="1:14" x14ac:dyDescent="0.2">
      <c r="A845" s="58">
        <v>2.0766355140186916</v>
      </c>
      <c r="G845" s="60">
        <v>32.468046804680469</v>
      </c>
    </row>
    <row r="846" spans="1:14" x14ac:dyDescent="0.2">
      <c r="A846" s="58">
        <v>2.080279232111693</v>
      </c>
      <c r="K846" s="55">
        <v>34.395973154362416</v>
      </c>
    </row>
    <row r="847" spans="1:14" x14ac:dyDescent="0.2">
      <c r="A847" s="58">
        <v>2.0809968847352023</v>
      </c>
      <c r="K847" s="55">
        <v>36.00299401197605</v>
      </c>
    </row>
    <row r="848" spans="1:14" x14ac:dyDescent="0.2">
      <c r="A848" s="58">
        <v>2.0811881188118813</v>
      </c>
      <c r="F848" s="60">
        <v>32.139866793529968</v>
      </c>
    </row>
    <row r="849" spans="1:15" x14ac:dyDescent="0.2">
      <c r="A849" s="58">
        <v>2.0971242539338038</v>
      </c>
      <c r="N849" s="55">
        <v>31.487710219922381</v>
      </c>
    </row>
    <row r="850" spans="1:15" x14ac:dyDescent="0.2">
      <c r="A850" s="58">
        <v>2.1174242424242422</v>
      </c>
      <c r="B850" s="60">
        <v>34.534883720930232</v>
      </c>
    </row>
    <row r="851" spans="1:15" x14ac:dyDescent="0.2">
      <c r="A851" s="58">
        <v>2.1174242424242422</v>
      </c>
      <c r="J851" s="55">
        <v>34.534883720930232</v>
      </c>
    </row>
    <row r="852" spans="1:15" x14ac:dyDescent="0.2">
      <c r="A852" s="58">
        <v>2.1404580152671757</v>
      </c>
      <c r="K852" s="55">
        <v>32.453637660485022</v>
      </c>
    </row>
    <row r="853" spans="1:15" x14ac:dyDescent="0.2">
      <c r="A853" s="58">
        <v>2.1430575035063115</v>
      </c>
      <c r="K853" s="55">
        <v>33.998691099476439</v>
      </c>
    </row>
    <row r="854" spans="1:15" x14ac:dyDescent="0.2">
      <c r="A854" s="58">
        <v>2.1514154048716261</v>
      </c>
      <c r="K854" s="55">
        <v>34</v>
      </c>
    </row>
    <row r="855" spans="1:15" x14ac:dyDescent="0.2">
      <c r="A855" s="58">
        <v>2.1533333333333333</v>
      </c>
      <c r="H855" s="60">
        <v>32.623839009287927</v>
      </c>
    </row>
    <row r="856" spans="1:15" x14ac:dyDescent="0.2">
      <c r="A856" s="58">
        <v>2.1808318264014468</v>
      </c>
      <c r="K856" s="55">
        <v>36.691542288557216</v>
      </c>
    </row>
    <row r="857" spans="1:15" x14ac:dyDescent="0.2">
      <c r="A857" s="58">
        <v>2.1808318264014468</v>
      </c>
      <c r="O857" s="55">
        <v>36.691542288557216</v>
      </c>
    </row>
    <row r="858" spans="1:15" x14ac:dyDescent="0.2">
      <c r="A858" s="58">
        <v>2.1888667992047712</v>
      </c>
      <c r="N858" s="55">
        <v>30</v>
      </c>
    </row>
    <row r="859" spans="1:15" x14ac:dyDescent="0.2">
      <c r="A859" s="58">
        <v>2.2113821138211383</v>
      </c>
      <c r="L859" s="55">
        <v>36.764705882352942</v>
      </c>
    </row>
    <row r="860" spans="1:15" x14ac:dyDescent="0.2">
      <c r="A860" s="58">
        <v>2.2113821138211383</v>
      </c>
      <c r="M860" s="55">
        <v>33.235294117647058</v>
      </c>
    </row>
    <row r="861" spans="1:15" x14ac:dyDescent="0.2">
      <c r="A861" s="58">
        <v>2.2113821138211383</v>
      </c>
      <c r="D861" s="60">
        <v>33.235294117647058</v>
      </c>
    </row>
    <row r="862" spans="1:15" x14ac:dyDescent="0.2">
      <c r="A862" s="58">
        <v>2.2950717404865877</v>
      </c>
      <c r="K862" s="55">
        <v>36.966567001902689</v>
      </c>
    </row>
    <row r="863" spans="1:15" x14ac:dyDescent="0.2">
      <c r="A863" s="58">
        <v>2.3149394347240917</v>
      </c>
      <c r="M863" s="55">
        <v>34.011627906976742</v>
      </c>
    </row>
    <row r="864" spans="1:15" x14ac:dyDescent="0.2">
      <c r="A864" s="58">
        <v>2.334862385321101</v>
      </c>
      <c r="N864" s="55">
        <v>30.943025540275048</v>
      </c>
    </row>
    <row r="865" spans="1:17" x14ac:dyDescent="0.2">
      <c r="A865" s="58">
        <v>2.3687315634218291</v>
      </c>
      <c r="M865" s="55">
        <v>29.651307596513075</v>
      </c>
    </row>
    <row r="866" spans="1:17" x14ac:dyDescent="0.2">
      <c r="A866" s="58">
        <v>2.3687315634218291</v>
      </c>
      <c r="D866" s="60">
        <v>29.651307596513075</v>
      </c>
    </row>
    <row r="867" spans="1:17" x14ac:dyDescent="0.2">
      <c r="A867" s="58">
        <v>2.4724919093851132</v>
      </c>
      <c r="M867" s="55">
        <v>31.937172774869111</v>
      </c>
    </row>
    <row r="868" spans="1:17" x14ac:dyDescent="0.2">
      <c r="A868" s="58">
        <v>2.4971988795518207</v>
      </c>
      <c r="F868" s="60">
        <v>31.716208637128435</v>
      </c>
    </row>
    <row r="869" spans="1:17" x14ac:dyDescent="0.2">
      <c r="A869" s="58">
        <v>2.6315789473684212</v>
      </c>
      <c r="L869" s="55">
        <v>34</v>
      </c>
    </row>
    <row r="870" spans="1:17" x14ac:dyDescent="0.2">
      <c r="A870" s="58">
        <v>4</v>
      </c>
      <c r="J870" s="55">
        <v>15.731832139201638</v>
      </c>
    </row>
    <row r="871" spans="1:17" x14ac:dyDescent="0.2">
      <c r="A871" s="58">
        <v>2.1938232161874334</v>
      </c>
      <c r="Q871" s="60">
        <v>39.708737864077669</v>
      </c>
    </row>
    <row r="872" spans="1:17" x14ac:dyDescent="0.2">
      <c r="A872" s="58">
        <v>1.8512544802867383</v>
      </c>
      <c r="Q872" s="60">
        <v>40.367860600193609</v>
      </c>
    </row>
    <row r="873" spans="1:17" x14ac:dyDescent="0.2">
      <c r="A873" s="58">
        <v>0.99701195219123506</v>
      </c>
      <c r="Q873" s="60">
        <v>34.215784215784218</v>
      </c>
    </row>
    <row r="874" spans="1:17" x14ac:dyDescent="0.2">
      <c r="A874" s="58">
        <v>0.62546816479400746</v>
      </c>
      <c r="Q874" s="60">
        <v>28.842315369261478</v>
      </c>
    </row>
    <row r="875" spans="1:17" x14ac:dyDescent="0.2">
      <c r="A875" s="58">
        <v>0.59277108433734937</v>
      </c>
      <c r="Q875" s="60">
        <v>29.607046070460704</v>
      </c>
    </row>
    <row r="876" spans="1:17" x14ac:dyDescent="0.2">
      <c r="A876" s="58">
        <v>0.5282083075015499</v>
      </c>
      <c r="Q876" s="60">
        <v>29.636150234741784</v>
      </c>
    </row>
    <row r="877" spans="1:17" x14ac:dyDescent="0.2">
      <c r="A877" s="58">
        <v>2.0922818791946307</v>
      </c>
      <c r="Q877" s="60">
        <v>36.126704089815554</v>
      </c>
    </row>
    <row r="878" spans="1:17" x14ac:dyDescent="0.2">
      <c r="A878" s="58">
        <v>0.71128798842257601</v>
      </c>
      <c r="Q878" s="60">
        <v>29.603255340793488</v>
      </c>
    </row>
    <row r="879" spans="1:17" x14ac:dyDescent="0.2">
      <c r="A879" s="58">
        <v>1.3817809621289663</v>
      </c>
      <c r="Q879" s="60">
        <v>33.5</v>
      </c>
    </row>
    <row r="880" spans="1:17" x14ac:dyDescent="0.2">
      <c r="A880" s="58">
        <v>1.4680252986647926</v>
      </c>
      <c r="Q880" s="60">
        <v>34.62182862613691</v>
      </c>
    </row>
    <row r="881" spans="1:17" x14ac:dyDescent="0.2">
      <c r="A881" s="58">
        <v>1.5732984293193717</v>
      </c>
      <c r="Q881" s="60">
        <v>35.815307820299502</v>
      </c>
    </row>
    <row r="882" spans="1:17" x14ac:dyDescent="0.2">
      <c r="A882" s="58">
        <v>1.5894428152492668</v>
      </c>
      <c r="Q882" s="60">
        <v>36.500615006150063</v>
      </c>
    </row>
    <row r="883" spans="1:17" x14ac:dyDescent="0.2">
      <c r="A883" s="58">
        <v>1.2872727272727273</v>
      </c>
      <c r="Q883" s="60">
        <v>34.209039548022602</v>
      </c>
    </row>
    <row r="884" spans="1:17" x14ac:dyDescent="0.2">
      <c r="A884" s="58">
        <v>1.1154441349427422</v>
      </c>
      <c r="Q884" s="60">
        <v>33.897058823529413</v>
      </c>
    </row>
    <row r="885" spans="1:17" x14ac:dyDescent="0.2">
      <c r="A885" s="58">
        <v>1.3034232365145229</v>
      </c>
      <c r="Q885" s="60">
        <v>34.440907282132912</v>
      </c>
    </row>
    <row r="886" spans="1:17" x14ac:dyDescent="0.2">
      <c r="A886" s="58">
        <v>1.4173515981735161</v>
      </c>
      <c r="Q886" s="60">
        <v>36.549613402061858</v>
      </c>
    </row>
    <row r="887" spans="1:17" x14ac:dyDescent="0.2">
      <c r="A887" s="58">
        <v>0.59877800407331971</v>
      </c>
      <c r="Q887" s="60">
        <v>27.636054421768709</v>
      </c>
    </row>
    <row r="888" spans="1:17" x14ac:dyDescent="0.2">
      <c r="A888" s="58">
        <v>0.8087248322147651</v>
      </c>
      <c r="Q888" s="60">
        <v>31.25</v>
      </c>
    </row>
    <row r="889" spans="1:17" x14ac:dyDescent="0.2">
      <c r="A889" s="58">
        <v>0.79959919839679361</v>
      </c>
      <c r="Q889" s="60">
        <v>32.005012531328319</v>
      </c>
    </row>
    <row r="890" spans="1:17" x14ac:dyDescent="0.2">
      <c r="A890" s="58">
        <v>0.64164432529043791</v>
      </c>
      <c r="Q890" s="60">
        <v>28.064066852367688</v>
      </c>
    </row>
    <row r="891" spans="1:17" x14ac:dyDescent="0.2">
      <c r="A891" s="58">
        <v>0.19549592716818401</v>
      </c>
      <c r="Q891" s="60">
        <v>25.612745098039216</v>
      </c>
    </row>
    <row r="892" spans="1:17" x14ac:dyDescent="0.2">
      <c r="A892" s="58">
        <v>0.53508771929824561</v>
      </c>
      <c r="Q892" s="60">
        <v>28.795081967213115</v>
      </c>
    </row>
    <row r="893" spans="1:17" x14ac:dyDescent="0.2">
      <c r="A893" s="58">
        <v>0.16508875739644971</v>
      </c>
      <c r="Q893" s="60">
        <v>20.125448028673834</v>
      </c>
    </row>
    <row r="894" spans="1:17" x14ac:dyDescent="0.2">
      <c r="A894" s="58">
        <v>0.75963718820861681</v>
      </c>
      <c r="Q894" s="60">
        <v>29.36915422885572</v>
      </c>
    </row>
    <row r="895" spans="1:17" x14ac:dyDescent="0.2">
      <c r="A895" s="58">
        <v>0.37553750597228858</v>
      </c>
      <c r="Q895" s="60">
        <v>26.720101781170484</v>
      </c>
    </row>
    <row r="896" spans="1:17" x14ac:dyDescent="0.2">
      <c r="A896" s="58">
        <v>1.0371428571428571</v>
      </c>
      <c r="Q896" s="60">
        <v>32.183195592286502</v>
      </c>
    </row>
    <row r="897" spans="1:17" x14ac:dyDescent="0.2">
      <c r="A897" s="58">
        <v>0.46926536731634183</v>
      </c>
      <c r="Q897" s="60">
        <v>27.971246006389777</v>
      </c>
    </row>
    <row r="898" spans="1:17" x14ac:dyDescent="0.2">
      <c r="A898" s="58">
        <v>0.15292553191489361</v>
      </c>
      <c r="Q898" s="60">
        <v>24.342608695652174</v>
      </c>
    </row>
    <row r="899" spans="1:17" x14ac:dyDescent="0.2">
      <c r="A899" s="58">
        <v>0.55256241787122207</v>
      </c>
      <c r="Q899" s="60">
        <v>28.592152199762189</v>
      </c>
    </row>
    <row r="900" spans="1:17" x14ac:dyDescent="0.2">
      <c r="A900" s="58">
        <v>2.0286054827175208</v>
      </c>
      <c r="Q900" s="60">
        <v>36.590481786133957</v>
      </c>
    </row>
    <row r="901" spans="1:17" x14ac:dyDescent="0.2">
      <c r="A901" s="58">
        <v>1.8546433378196501</v>
      </c>
      <c r="Q901" s="60">
        <v>36.001451378809868</v>
      </c>
    </row>
    <row r="902" spans="1:17" x14ac:dyDescent="0.2">
      <c r="A902" s="58">
        <v>1.5984654731457801</v>
      </c>
      <c r="Q902" s="60">
        <v>38</v>
      </c>
    </row>
    <row r="903" spans="1:17" x14ac:dyDescent="0.2">
      <c r="A903" s="58">
        <v>1.5209479475243335</v>
      </c>
      <c r="Q903" s="60">
        <v>37.205342237061771</v>
      </c>
    </row>
    <row r="904" spans="1:17" x14ac:dyDescent="0.2">
      <c r="A904" s="58">
        <v>0.83134582623509368</v>
      </c>
      <c r="Q904" s="60">
        <v>30.5</v>
      </c>
    </row>
    <row r="905" spans="1:17" x14ac:dyDescent="0.2">
      <c r="A905" s="58">
        <v>1.2377049180327868</v>
      </c>
      <c r="Q905" s="60">
        <v>35.120033112582782</v>
      </c>
    </row>
    <row r="906" spans="1:17" x14ac:dyDescent="0.2">
      <c r="A906" s="58">
        <v>1.3887733887733889</v>
      </c>
      <c r="Q906" s="60">
        <v>35.32934131736527</v>
      </c>
    </row>
    <row r="907" spans="1:17" x14ac:dyDescent="0.2">
      <c r="A907" s="58">
        <v>1.3841394825646793</v>
      </c>
      <c r="Q907" s="60">
        <v>35.473384802925636</v>
      </c>
    </row>
    <row r="908" spans="1:17" x14ac:dyDescent="0.2">
      <c r="A908" s="58">
        <v>1.1341161928306551</v>
      </c>
      <c r="Q908" s="60">
        <v>34.389100817438695</v>
      </c>
    </row>
    <row r="909" spans="1:17" x14ac:dyDescent="0.2">
      <c r="A909" s="58">
        <v>1.2740286298568506</v>
      </c>
      <c r="Q909" s="60">
        <v>36.323033707865171</v>
      </c>
    </row>
    <row r="910" spans="1:17" x14ac:dyDescent="0.2">
      <c r="A910" s="58">
        <v>0.71063299033364513</v>
      </c>
      <c r="Q910" s="60">
        <v>29.99341816586222</v>
      </c>
    </row>
    <row r="911" spans="1:17" x14ac:dyDescent="0.2">
      <c r="A911" s="58">
        <v>1.3963553530751709</v>
      </c>
      <c r="Q911" s="60">
        <v>38.500815660685156</v>
      </c>
    </row>
    <row r="912" spans="1:17" x14ac:dyDescent="0.2">
      <c r="A912" s="58">
        <v>1.6770491803278689</v>
      </c>
      <c r="Q912" s="60">
        <v>33.501466275659823</v>
      </c>
    </row>
    <row r="913" spans="1:17" x14ac:dyDescent="0.2">
      <c r="A913" s="58">
        <v>0.59942363112391928</v>
      </c>
      <c r="Q913" s="60">
        <v>25.829326923076923</v>
      </c>
    </row>
    <row r="914" spans="1:17" x14ac:dyDescent="0.2">
      <c r="A914" s="58">
        <v>1.6105610561056105</v>
      </c>
      <c r="Q914" s="60">
        <v>34.016393442622949</v>
      </c>
    </row>
    <row r="915" spans="1:17" x14ac:dyDescent="0.2">
      <c r="A915" s="58">
        <v>0.49176356589147285</v>
      </c>
      <c r="Q915" s="60">
        <v>27.783251231527093</v>
      </c>
    </row>
    <row r="916" spans="1:17" x14ac:dyDescent="0.2">
      <c r="A916" s="58">
        <v>0.4597349643221203</v>
      </c>
      <c r="Q916" s="60">
        <v>28.011825572801182</v>
      </c>
    </row>
    <row r="917" spans="1:17" x14ac:dyDescent="0.2">
      <c r="A917" s="58">
        <v>1.2536496350364963</v>
      </c>
      <c r="Q917" s="60">
        <v>33.202328966521108</v>
      </c>
    </row>
    <row r="918" spans="1:17" x14ac:dyDescent="0.2">
      <c r="A918" s="58">
        <v>1.7137073452862928</v>
      </c>
      <c r="Q918" s="60">
        <v>35.950050624367194</v>
      </c>
    </row>
    <row r="919" spans="1:17" x14ac:dyDescent="0.2">
      <c r="A919" s="58">
        <v>1.9088541666666667</v>
      </c>
      <c r="Q919" s="60">
        <v>38.237380627557982</v>
      </c>
    </row>
    <row r="920" spans="1:17" x14ac:dyDescent="0.2">
      <c r="A920" s="58">
        <v>0.57820646506777895</v>
      </c>
      <c r="Q920" s="60">
        <v>26.645626690712355</v>
      </c>
    </row>
    <row r="921" spans="1:17" x14ac:dyDescent="0.2">
      <c r="A921" s="58">
        <v>0.20808419038507533</v>
      </c>
      <c r="Q921" s="60">
        <v>21.212643678160919</v>
      </c>
    </row>
    <row r="922" spans="1:17" x14ac:dyDescent="0.2">
      <c r="A922" s="58">
        <v>1.316008316008316</v>
      </c>
      <c r="Q922" s="60">
        <v>35.831358609794627</v>
      </c>
    </row>
    <row r="923" spans="1:17" x14ac:dyDescent="0.2">
      <c r="A923" s="58">
        <v>0.56373355263157898</v>
      </c>
      <c r="Q923" s="60">
        <v>27.315827862873814</v>
      </c>
    </row>
    <row r="924" spans="1:17" x14ac:dyDescent="0.2">
      <c r="A924" s="58">
        <v>1.1685878962536023</v>
      </c>
      <c r="Q924" s="60">
        <v>32.872996300863129</v>
      </c>
    </row>
    <row r="925" spans="1:17" x14ac:dyDescent="0.2">
      <c r="A925" s="58">
        <v>1.5474654377880184</v>
      </c>
      <c r="Q925" s="60">
        <v>33.505062537224539</v>
      </c>
    </row>
    <row r="926" spans="1:17" x14ac:dyDescent="0.2">
      <c r="A926" s="58">
        <v>1.4797570850202428</v>
      </c>
      <c r="Q926" s="60">
        <v>33.826949384404926</v>
      </c>
    </row>
    <row r="927" spans="1:17" x14ac:dyDescent="0.2">
      <c r="A927" s="58">
        <v>0.59525801952580193</v>
      </c>
      <c r="Q927" s="60">
        <v>28.748828491096532</v>
      </c>
    </row>
    <row r="928" spans="1:17" x14ac:dyDescent="0.2">
      <c r="A928" s="58">
        <v>0.57834394904458597</v>
      </c>
      <c r="Q928" s="60">
        <v>24.834801762114537</v>
      </c>
    </row>
    <row r="929" spans="1:18" x14ac:dyDescent="0.2">
      <c r="A929" s="58">
        <v>0.11664129289143928</v>
      </c>
      <c r="Q929" s="60">
        <v>17.720883534136547</v>
      </c>
    </row>
    <row r="930" spans="1:18" x14ac:dyDescent="0.2">
      <c r="A930" s="58">
        <v>0.95379537953795379</v>
      </c>
      <c r="Q930" s="60">
        <v>32.930795847750865</v>
      </c>
    </row>
    <row r="931" spans="1:18" x14ac:dyDescent="0.2">
      <c r="A931" s="58">
        <v>1.1213872832369942</v>
      </c>
      <c r="Q931" s="60">
        <v>32.979381443298969</v>
      </c>
    </row>
    <row r="932" spans="1:18" x14ac:dyDescent="0.2">
      <c r="A932" s="58">
        <v>0.28301271600912942</v>
      </c>
      <c r="Q932" s="60">
        <v>21.428571428571427</v>
      </c>
    </row>
    <row r="933" spans="1:18" x14ac:dyDescent="0.2">
      <c r="A933" s="58">
        <v>0.34091729866377751</v>
      </c>
      <c r="Q933" s="60">
        <v>27.118644067796609</v>
      </c>
    </row>
    <row r="934" spans="1:18" x14ac:dyDescent="0.2">
      <c r="A934" s="58">
        <v>0.57546145494028234</v>
      </c>
      <c r="Q934" s="60">
        <v>29.255660377358492</v>
      </c>
    </row>
    <row r="935" spans="1:18" x14ac:dyDescent="0.2">
      <c r="A935" s="58">
        <v>0.39092055485498106</v>
      </c>
      <c r="Q935" s="60">
        <v>29.838709677419356</v>
      </c>
    </row>
    <row r="936" spans="1:18" x14ac:dyDescent="0.2">
      <c r="A936" s="58">
        <v>0.73634651600753298</v>
      </c>
      <c r="Q936" s="60">
        <v>30.396419437340153</v>
      </c>
    </row>
    <row r="937" spans="1:18" x14ac:dyDescent="0.2">
      <c r="A937" s="58">
        <v>0.25160829163688347</v>
      </c>
      <c r="Q937" s="60">
        <v>27.81534090909091</v>
      </c>
    </row>
    <row r="938" spans="1:18" x14ac:dyDescent="0.2">
      <c r="A938" s="58">
        <v>0.99646017699115041</v>
      </c>
      <c r="P938" s="60">
        <v>29.573712255772648</v>
      </c>
    </row>
    <row r="939" spans="1:18" x14ac:dyDescent="0.2">
      <c r="A939" s="58">
        <v>1.3268765133171914</v>
      </c>
      <c r="P939" s="60">
        <v>32.627737226277375</v>
      </c>
    </row>
    <row r="940" spans="1:18" x14ac:dyDescent="0.2">
      <c r="A940" s="58">
        <v>1.3808255659121171</v>
      </c>
      <c r="P940" s="60">
        <v>32.702025072324012</v>
      </c>
    </row>
    <row r="941" spans="1:18" x14ac:dyDescent="0.2">
      <c r="A941" s="58">
        <v>1.4146981627296589</v>
      </c>
      <c r="P941" s="60">
        <v>32.890538033395174</v>
      </c>
    </row>
    <row r="942" spans="1:18" x14ac:dyDescent="0.2">
      <c r="A942" s="58">
        <v>1.3663663663663663</v>
      </c>
      <c r="P942" s="60">
        <v>33.07692307692308</v>
      </c>
    </row>
    <row r="943" spans="1:18" x14ac:dyDescent="0.2">
      <c r="A943" s="58">
        <v>1.6944140197152244</v>
      </c>
      <c r="P943" s="60">
        <v>33.193277310924373</v>
      </c>
    </row>
    <row r="944" spans="1:18" x14ac:dyDescent="0.2">
      <c r="A944" s="58">
        <v>0.86902485659655837</v>
      </c>
      <c r="R944" s="60">
        <v>32.321232123212319</v>
      </c>
    </row>
    <row r="945" spans="1:18" x14ac:dyDescent="0.2">
      <c r="A945" s="58">
        <v>0.9793899422918384</v>
      </c>
      <c r="R945" s="60">
        <v>34.337121212121211</v>
      </c>
    </row>
    <row r="946" spans="1:18" x14ac:dyDescent="0.2">
      <c r="A946" s="58">
        <v>1.1113636363636363</v>
      </c>
      <c r="R946" s="60">
        <v>31.860940695296524</v>
      </c>
    </row>
    <row r="947" spans="1:18" x14ac:dyDescent="0.2">
      <c r="A947" s="58">
        <v>0.89718764407561091</v>
      </c>
      <c r="R947" s="60">
        <v>33.997944501541625</v>
      </c>
    </row>
    <row r="948" spans="1:18" x14ac:dyDescent="0.2">
      <c r="A948" s="58">
        <v>1.2249388753056234</v>
      </c>
      <c r="R948" s="60">
        <v>35.029940119760482</v>
      </c>
    </row>
    <row r="949" spans="1:18" x14ac:dyDescent="0.2">
      <c r="A949" s="58">
        <v>1.4593406593406593</v>
      </c>
      <c r="R949" s="60">
        <v>35.617469879518069</v>
      </c>
    </row>
    <row r="950" spans="1:18" x14ac:dyDescent="0.2">
      <c r="A950" s="58">
        <v>1.4820960698689956</v>
      </c>
      <c r="R950" s="60">
        <v>36.004714201532117</v>
      </c>
    </row>
    <row r="951" spans="1:18" x14ac:dyDescent="0.2">
      <c r="A951" s="58">
        <v>1.5027755749405234</v>
      </c>
      <c r="R951" s="60">
        <v>35.493403693931398</v>
      </c>
    </row>
    <row r="952" spans="1:18" x14ac:dyDescent="0.2">
      <c r="A952" s="58">
        <v>1.5282539682539682</v>
      </c>
      <c r="R952" s="60">
        <v>36.373078520980471</v>
      </c>
    </row>
    <row r="953" spans="1:18" x14ac:dyDescent="0.2">
      <c r="A953" s="58">
        <v>1.5523364485981308</v>
      </c>
      <c r="R953" s="60">
        <v>35.009030704394945</v>
      </c>
    </row>
    <row r="954" spans="1:18" x14ac:dyDescent="0.2">
      <c r="A954" s="58">
        <v>1.578556263269639</v>
      </c>
      <c r="R954" s="60">
        <v>35.507733691997309</v>
      </c>
    </row>
    <row r="955" spans="1:18" x14ac:dyDescent="0.2">
      <c r="A955" s="58">
        <v>2.4817275747508307</v>
      </c>
      <c r="R955" s="60">
        <v>35.811244979919678</v>
      </c>
    </row>
    <row r="956" spans="1:18" x14ac:dyDescent="0.2">
      <c r="A956" s="58">
        <v>0.62588792423046569</v>
      </c>
      <c r="R956" s="60">
        <v>30.025220680958387</v>
      </c>
    </row>
    <row r="957" spans="1:18" x14ac:dyDescent="0.2">
      <c r="A957" s="58">
        <v>1.9867021276595744</v>
      </c>
      <c r="R957" s="60">
        <v>35.680053547523428</v>
      </c>
    </row>
    <row r="958" spans="1:18" x14ac:dyDescent="0.2">
      <c r="A958" s="58">
        <v>1.7704081632653061</v>
      </c>
      <c r="R958" s="60">
        <v>36.040345821325651</v>
      </c>
    </row>
    <row r="959" spans="1:18" x14ac:dyDescent="0.2">
      <c r="A959" s="58">
        <v>1.7919254658385093</v>
      </c>
      <c r="R959" s="60">
        <v>34.003466204506068</v>
      </c>
    </row>
    <row r="960" spans="1:18" x14ac:dyDescent="0.2">
      <c r="A960" s="58">
        <v>1.8857466063348416</v>
      </c>
      <c r="R960" s="60">
        <v>35.93881223755249</v>
      </c>
    </row>
    <row r="961" spans="1:19" x14ac:dyDescent="0.2">
      <c r="A961" s="58">
        <v>2.1523545706371192</v>
      </c>
      <c r="R961" s="60">
        <v>35.141570141570142</v>
      </c>
    </row>
    <row r="962" spans="1:19" x14ac:dyDescent="0.2">
      <c r="A962" s="58">
        <v>1.3959767072525147</v>
      </c>
      <c r="R962" s="60">
        <v>35.589685248388321</v>
      </c>
    </row>
    <row r="963" spans="1:19" x14ac:dyDescent="0.2">
      <c r="A963" s="58">
        <v>1.8718140929535232</v>
      </c>
      <c r="R963" s="60">
        <v>35.750901081297556</v>
      </c>
    </row>
    <row r="964" spans="1:19" x14ac:dyDescent="0.2">
      <c r="A964" s="58">
        <v>1.9064609450337513</v>
      </c>
      <c r="R964" s="60">
        <v>35.685381891755185</v>
      </c>
    </row>
    <row r="965" spans="1:19" x14ac:dyDescent="0.2">
      <c r="A965" s="58">
        <v>1.471624266144814</v>
      </c>
      <c r="R965" s="60">
        <v>34.132978723404257</v>
      </c>
    </row>
    <row r="966" spans="1:19" x14ac:dyDescent="0.2">
      <c r="A966" s="58">
        <v>1.7781456953642385</v>
      </c>
      <c r="R966" s="60">
        <v>35.517690875232773</v>
      </c>
    </row>
    <row r="967" spans="1:19" x14ac:dyDescent="0.2">
      <c r="A967" s="58">
        <v>1.4124809741248097</v>
      </c>
      <c r="R967" s="60">
        <v>34.127155172413794</v>
      </c>
    </row>
    <row r="968" spans="1:19" x14ac:dyDescent="0.2">
      <c r="A968" s="58">
        <v>0.52864394488759969</v>
      </c>
      <c r="R968" s="60">
        <v>28.377229080932786</v>
      </c>
    </row>
    <row r="969" spans="1:19" x14ac:dyDescent="0.2">
      <c r="A969" s="58">
        <v>0.88888888888888884</v>
      </c>
      <c r="R969" s="60">
        <v>32</v>
      </c>
    </row>
    <row r="970" spans="1:19" x14ac:dyDescent="0.2">
      <c r="A970" s="58">
        <v>1.2163588390501319</v>
      </c>
      <c r="R970" s="60">
        <v>35.314533622559651</v>
      </c>
    </row>
    <row r="971" spans="1:19" x14ac:dyDescent="0.2">
      <c r="A971" s="58">
        <v>1.0435897435897437</v>
      </c>
      <c r="S971" s="60">
        <v>33.529893529893528</v>
      </c>
    </row>
    <row r="972" spans="1:19" x14ac:dyDescent="0.2">
      <c r="A972" s="58">
        <v>0.99286442405708464</v>
      </c>
      <c r="S972" s="60">
        <v>34.784394250513344</v>
      </c>
    </row>
    <row r="973" spans="1:19" x14ac:dyDescent="0.2">
      <c r="A973" s="58">
        <v>0.67647058823529416</v>
      </c>
      <c r="S973" s="60">
        <v>34.378881987577643</v>
      </c>
    </row>
    <row r="974" spans="1:19" x14ac:dyDescent="0.2">
      <c r="A974" s="58">
        <v>0.58158614402917042</v>
      </c>
      <c r="S974" s="60">
        <v>33.354231974921632</v>
      </c>
    </row>
    <row r="975" spans="1:19" x14ac:dyDescent="0.2">
      <c r="A975" s="58">
        <v>0.56641404068607892</v>
      </c>
      <c r="S975" s="60">
        <v>30.47887323943662</v>
      </c>
    </row>
    <row r="976" spans="1:19" x14ac:dyDescent="0.2">
      <c r="A976" s="58">
        <v>1.1767994409503844</v>
      </c>
      <c r="S976" s="60">
        <v>36.152019002375297</v>
      </c>
    </row>
    <row r="977" spans="1:19" x14ac:dyDescent="0.2">
      <c r="A977" s="58">
        <v>1.0970829535095716</v>
      </c>
      <c r="S977" s="60">
        <v>36.928957208142918</v>
      </c>
    </row>
    <row r="978" spans="1:19" x14ac:dyDescent="0.2">
      <c r="A978" s="58">
        <v>0.24464540694907186</v>
      </c>
      <c r="S978" s="60">
        <v>34.552529182879375</v>
      </c>
    </row>
    <row r="979" spans="1:19" x14ac:dyDescent="0.2">
      <c r="A979" s="58">
        <v>1.7309833024118739</v>
      </c>
      <c r="S979" s="60">
        <v>36.039657020364416</v>
      </c>
    </row>
    <row r="980" spans="1:19" x14ac:dyDescent="0.2">
      <c r="A980" s="58">
        <v>2.0033039647577091</v>
      </c>
      <c r="S980" s="60">
        <v>36.531061022539859</v>
      </c>
    </row>
    <row r="981" spans="1:19" x14ac:dyDescent="0.2">
      <c r="A981" s="58">
        <v>1.7783197831978319</v>
      </c>
      <c r="S981" s="60">
        <v>37.000914355379457</v>
      </c>
    </row>
    <row r="982" spans="1:19" x14ac:dyDescent="0.2">
      <c r="A982" s="58">
        <v>1.0696517412935322</v>
      </c>
      <c r="S982" s="60">
        <v>35.077519379844958</v>
      </c>
    </row>
    <row r="983" spans="1:19" x14ac:dyDescent="0.2">
      <c r="A983" s="58">
        <v>1.8044382801664356</v>
      </c>
      <c r="S983" s="60">
        <v>36.548808608762492</v>
      </c>
    </row>
    <row r="984" spans="1:19" x14ac:dyDescent="0.2">
      <c r="A984" s="58">
        <v>1.2352501867064973</v>
      </c>
      <c r="S984" s="60">
        <v>36.608222490931077</v>
      </c>
    </row>
    <row r="985" spans="1:19" x14ac:dyDescent="0.2">
      <c r="A985" s="58">
        <v>1.5864745011086474</v>
      </c>
      <c r="S985" s="60">
        <v>37.508735150244583</v>
      </c>
    </row>
    <row r="986" spans="1:19" x14ac:dyDescent="0.2">
      <c r="A986" s="58">
        <v>0.8159478435305918</v>
      </c>
      <c r="S986" s="60">
        <v>32.500307314074988</v>
      </c>
    </row>
    <row r="987" spans="1:19" x14ac:dyDescent="0.2">
      <c r="A987" s="58">
        <v>1.1607929515418502</v>
      </c>
      <c r="S987" s="60">
        <v>35.831752055660971</v>
      </c>
    </row>
    <row r="988" spans="1:19" x14ac:dyDescent="0.2">
      <c r="A988" s="58">
        <v>0.42370370370370369</v>
      </c>
      <c r="S988" s="60">
        <v>28.67132867132867</v>
      </c>
    </row>
    <row r="989" spans="1:19" x14ac:dyDescent="0.2">
      <c r="A989" s="58">
        <v>1.1503759398496241</v>
      </c>
      <c r="S989" s="60">
        <v>34.477124183006538</v>
      </c>
    </row>
    <row r="990" spans="1:19" x14ac:dyDescent="0.2">
      <c r="A990" s="58">
        <v>0.30825688073394497</v>
      </c>
      <c r="S990" s="60">
        <v>28.571428571428573</v>
      </c>
    </row>
    <row r="991" spans="1:19" x14ac:dyDescent="0.2">
      <c r="A991" s="58">
        <v>1.1117318435754191</v>
      </c>
      <c r="S991" s="60">
        <v>32.321608040201006</v>
      </c>
    </row>
    <row r="992" spans="1:19" x14ac:dyDescent="0.2">
      <c r="A992" s="58">
        <v>0.75145498117083187</v>
      </c>
      <c r="S992" s="60">
        <v>32.123006833712985</v>
      </c>
    </row>
    <row r="993" spans="1:19" x14ac:dyDescent="0.2">
      <c r="A993" s="58">
        <v>0.77488372093023261</v>
      </c>
      <c r="S993" s="60">
        <v>34.633853541416563</v>
      </c>
    </row>
    <row r="994" spans="1:19" x14ac:dyDescent="0.2">
      <c r="A994" s="58">
        <v>0.29416403785488959</v>
      </c>
      <c r="S994" s="60">
        <v>28.254691689008045</v>
      </c>
    </row>
    <row r="995" spans="1:19" x14ac:dyDescent="0.2">
      <c r="A995" s="58">
        <v>0.64877479579929986</v>
      </c>
      <c r="S995" s="60">
        <v>31.656474820143885</v>
      </c>
    </row>
    <row r="996" spans="1:19" x14ac:dyDescent="0.2">
      <c r="A996" s="58">
        <v>1.3880670611439843</v>
      </c>
      <c r="S996" s="60">
        <v>36.990053285968031</v>
      </c>
    </row>
    <row r="997" spans="1:19" x14ac:dyDescent="0.2">
      <c r="A997" s="58">
        <v>1.0097442143727162</v>
      </c>
      <c r="S997" s="60">
        <v>33.715319662243665</v>
      </c>
    </row>
    <row r="998" spans="1:19" x14ac:dyDescent="0.2">
      <c r="A998" s="58">
        <v>0.68733153638814015</v>
      </c>
      <c r="S998" s="60">
        <v>31.147058823529413</v>
      </c>
    </row>
    <row r="999" spans="1:19" x14ac:dyDescent="0.2">
      <c r="A999" s="58">
        <v>1.6129032258064515</v>
      </c>
      <c r="S999" s="60">
        <v>37.039130434782606</v>
      </c>
    </row>
    <row r="1000" spans="1:19" x14ac:dyDescent="0.2">
      <c r="A1000" s="58">
        <v>1.7557715674362091</v>
      </c>
      <c r="S1000" s="60">
        <v>37.564013840830448</v>
      </c>
    </row>
    <row r="1001" spans="1:19" x14ac:dyDescent="0.2">
      <c r="A1001" s="58">
        <v>0.34547591069330202</v>
      </c>
      <c r="S1001" s="60">
        <v>28.404761904761905</v>
      </c>
    </row>
    <row r="1002" spans="1:19" x14ac:dyDescent="0.2">
      <c r="A1002" s="58">
        <v>0.34080188679245282</v>
      </c>
      <c r="S1002" s="60">
        <v>28.494809688581316</v>
      </c>
    </row>
    <row r="1003" spans="1:19" x14ac:dyDescent="0.2">
      <c r="A1003" s="58">
        <v>0.2890625</v>
      </c>
      <c r="S1003" s="60">
        <v>26.834992887624466</v>
      </c>
    </row>
    <row r="1004" spans="1:19" x14ac:dyDescent="0.2">
      <c r="A1004" s="58">
        <v>1.7363636363636363</v>
      </c>
      <c r="S1004" s="60">
        <v>38.200261780104711</v>
      </c>
    </row>
    <row r="1005" spans="1:19" x14ac:dyDescent="0.2">
      <c r="A1005" s="58">
        <v>1.5725552050473186</v>
      </c>
      <c r="S1005" s="60">
        <v>38.254764292878633</v>
      </c>
    </row>
    <row r="1006" spans="1:19" x14ac:dyDescent="0.2">
      <c r="A1006" s="58">
        <v>0.47245228664025929</v>
      </c>
      <c r="S1006" s="60">
        <v>28.201219512195124</v>
      </c>
    </row>
    <row r="1007" spans="1:19" x14ac:dyDescent="0.2">
      <c r="A1007" s="58">
        <v>0.41237113402061853</v>
      </c>
      <c r="S1007" s="60">
        <v>28.35</v>
      </c>
    </row>
    <row r="1008" spans="1:19" x14ac:dyDescent="0.2">
      <c r="A1008" s="58">
        <v>0.81650700073691973</v>
      </c>
      <c r="S1008" s="60">
        <v>30.884476534296027</v>
      </c>
    </row>
    <row r="1009" spans="1:19" x14ac:dyDescent="0.2">
      <c r="A1009" s="58">
        <v>0.5711267605633803</v>
      </c>
      <c r="S1009" s="60">
        <v>28.501849568434032</v>
      </c>
    </row>
    <row r="1010" spans="1:19" x14ac:dyDescent="0.2">
      <c r="A1010" s="58">
        <v>0.48306745032185838</v>
      </c>
      <c r="S1010" s="60">
        <v>29.119351100811123</v>
      </c>
    </row>
    <row r="1011" spans="1:19" x14ac:dyDescent="0.2">
      <c r="A1011" s="58">
        <v>0.44114370590419605</v>
      </c>
      <c r="S1011" s="60">
        <v>29.675925925925927</v>
      </c>
    </row>
    <row r="1012" spans="1:19" x14ac:dyDescent="0.2">
      <c r="A1012" s="58">
        <v>1.1936090225563909</v>
      </c>
      <c r="S1012" s="60">
        <v>36.291338582677163</v>
      </c>
    </row>
    <row r="1013" spans="1:19" x14ac:dyDescent="0.2">
      <c r="A1013" s="58">
        <v>1.1140046296296295</v>
      </c>
      <c r="S1013" s="60">
        <v>36.581818181818178</v>
      </c>
    </row>
    <row r="1014" spans="1:19" x14ac:dyDescent="0.2">
      <c r="A1014" s="58">
        <v>0.28330373001776199</v>
      </c>
      <c r="S1014" s="60">
        <v>27.695924764890282</v>
      </c>
    </row>
    <row r="1015" spans="1:19" x14ac:dyDescent="0.2">
      <c r="A1015" s="58">
        <v>1.0351039260969976</v>
      </c>
      <c r="S1015" s="60">
        <v>35.133868808567605</v>
      </c>
    </row>
    <row r="1016" spans="1:19" x14ac:dyDescent="0.2">
      <c r="A1016" s="58">
        <v>1.6171284634760705</v>
      </c>
      <c r="S1016" s="60">
        <v>37.992211838006227</v>
      </c>
    </row>
    <row r="1017" spans="1:19" x14ac:dyDescent="0.2">
      <c r="A1017" s="58">
        <v>0.65012722646310428</v>
      </c>
      <c r="S1017" s="60">
        <v>30.001956947162427</v>
      </c>
    </row>
    <row r="1018" spans="1:19" x14ac:dyDescent="0.2">
      <c r="A1018" s="58">
        <v>1.1150990099009901</v>
      </c>
      <c r="S1018" s="60">
        <v>36.099889012208656</v>
      </c>
    </row>
    <row r="1019" spans="1:19" x14ac:dyDescent="0.2">
      <c r="A1019" s="58">
        <v>1.1816340310600946</v>
      </c>
      <c r="S1019" s="60">
        <v>33.200000000000003</v>
      </c>
    </row>
    <row r="1020" spans="1:19" x14ac:dyDescent="0.2">
      <c r="A1020" s="58">
        <v>0.72139303482587069</v>
      </c>
      <c r="S1020" s="60">
        <v>35.143103448275859</v>
      </c>
    </row>
    <row r="1021" spans="1:19" x14ac:dyDescent="0.2">
      <c r="A1021" s="58">
        <v>0.74473684210526314</v>
      </c>
      <c r="S1021" s="60">
        <v>31.978798586572438</v>
      </c>
    </row>
    <row r="1022" spans="1:19" x14ac:dyDescent="0.2">
      <c r="A1022" s="58">
        <v>0.3668763102725367</v>
      </c>
      <c r="S1022" s="60">
        <v>27.000816326530611</v>
      </c>
    </row>
    <row r="1023" spans="1:19" x14ac:dyDescent="0.2">
      <c r="A1023" s="58">
        <v>1.3624661246612466</v>
      </c>
      <c r="S1023" s="60">
        <v>34.100447538538042</v>
      </c>
    </row>
    <row r="1024" spans="1:19" x14ac:dyDescent="0.2">
      <c r="A1024" s="58">
        <v>1.2903875188726723</v>
      </c>
      <c r="S1024" s="60">
        <v>37.874804992199685</v>
      </c>
    </row>
    <row r="1025" spans="1:20" x14ac:dyDescent="0.2">
      <c r="A1025" s="58">
        <v>0.43577981651376146</v>
      </c>
      <c r="T1025" s="60">
        <v>29.05263157894737</v>
      </c>
    </row>
    <row r="1026" spans="1:20" x14ac:dyDescent="0.2">
      <c r="A1026" s="58">
        <v>1.1258278145695364</v>
      </c>
      <c r="T1026" s="60">
        <v>36.470588235294116</v>
      </c>
    </row>
    <row r="1027" spans="1:20" x14ac:dyDescent="0.2">
      <c r="A1027" s="58">
        <v>0.63947797716150079</v>
      </c>
      <c r="T1027" s="60">
        <v>33.163265306122447</v>
      </c>
    </row>
    <row r="1028" spans="1:20" x14ac:dyDescent="0.2">
      <c r="A1028" s="58">
        <v>0.68686354378818737</v>
      </c>
      <c r="T1028" s="60">
        <v>34.069681245366937</v>
      </c>
    </row>
    <row r="1029" spans="1:20" x14ac:dyDescent="0.2">
      <c r="A1029" s="58">
        <v>1.165644171779141</v>
      </c>
      <c r="T1029" s="60">
        <v>37.771929824561404</v>
      </c>
    </row>
    <row r="1030" spans="1:20" x14ac:dyDescent="0.2">
      <c r="A1030" s="58">
        <v>0.40525328330206378</v>
      </c>
      <c r="T1030" s="60">
        <v>30.699074074074073</v>
      </c>
    </row>
    <row r="1031" spans="1:20" x14ac:dyDescent="0.2">
      <c r="A1031" s="58">
        <v>1.1708449396471681</v>
      </c>
      <c r="T1031" s="60">
        <v>38.659793814432987</v>
      </c>
    </row>
    <row r="1032" spans="1:20" x14ac:dyDescent="0.2">
      <c r="A1032" s="58">
        <v>1.6907630522088353</v>
      </c>
      <c r="T1032" s="60">
        <v>40.500395882818687</v>
      </c>
    </row>
    <row r="1033" spans="1:20" x14ac:dyDescent="0.2">
      <c r="A1033" s="58">
        <v>1.0356495468277946</v>
      </c>
      <c r="T1033" s="60">
        <v>37.19369894982497</v>
      </c>
    </row>
    <row r="1034" spans="1:20" x14ac:dyDescent="0.2">
      <c r="A1034" s="58">
        <v>0.92159999999999997</v>
      </c>
      <c r="T1034" s="60">
        <v>38.125</v>
      </c>
    </row>
    <row r="1035" spans="1:20" x14ac:dyDescent="0.2">
      <c r="A1035" s="58">
        <v>1.0351807228915664</v>
      </c>
      <c r="T1035" s="60">
        <v>38.71042830540037</v>
      </c>
    </row>
    <row r="1036" spans="1:20" x14ac:dyDescent="0.2">
      <c r="A1036" s="58">
        <v>1.1793248945147679</v>
      </c>
      <c r="T1036" s="60">
        <v>39.749552772808585</v>
      </c>
    </row>
    <row r="1037" spans="1:20" x14ac:dyDescent="0.2">
      <c r="A1037" s="58">
        <v>1.5430861723446894</v>
      </c>
      <c r="T1037" s="60">
        <v>40.006493506493506</v>
      </c>
    </row>
    <row r="1038" spans="1:20" x14ac:dyDescent="0.2">
      <c r="A1038" s="58">
        <v>1.7611159546643418</v>
      </c>
      <c r="T1038" s="60">
        <v>40.703960396039605</v>
      </c>
    </row>
    <row r="1039" spans="1:20" x14ac:dyDescent="0.2">
      <c r="A1039" s="58">
        <v>0.30649490069779922</v>
      </c>
      <c r="T1039" s="60">
        <v>30.64798598949212</v>
      </c>
    </row>
    <row r="1040" spans="1:20" x14ac:dyDescent="0.2">
      <c r="A1040" s="58">
        <v>0.25151719487525287</v>
      </c>
      <c r="T1040" s="60">
        <v>30.093833780160857</v>
      </c>
    </row>
    <row r="1041" spans="1:20" x14ac:dyDescent="0.2">
      <c r="A1041" s="58">
        <v>0.82049608355091386</v>
      </c>
      <c r="T1041" s="60">
        <v>36.793953858392996</v>
      </c>
    </row>
    <row r="1042" spans="1:20" x14ac:dyDescent="0.2">
      <c r="A1042" s="58">
        <v>0.45041322314049587</v>
      </c>
      <c r="T1042" s="60">
        <v>32.110091743119263</v>
      </c>
    </row>
    <row r="1043" spans="1:20" x14ac:dyDescent="0.2">
      <c r="A1043" s="58">
        <v>1.0617283950617284</v>
      </c>
      <c r="T1043" s="60">
        <v>37.054263565891475</v>
      </c>
    </row>
    <row r="1044" spans="1:20" x14ac:dyDescent="0.2">
      <c r="A1044" s="58">
        <v>0.5293056807935077</v>
      </c>
      <c r="T1044" s="60">
        <v>33.400340715502558</v>
      </c>
    </row>
    <row r="1045" spans="1:20" x14ac:dyDescent="0.2">
      <c r="A1045" s="58">
        <v>0.95935828877005347</v>
      </c>
      <c r="T1045" s="60">
        <v>36.298773690078036</v>
      </c>
    </row>
    <row r="1046" spans="1:20" x14ac:dyDescent="0.2">
      <c r="A1046" s="58">
        <v>1.4813559322033898</v>
      </c>
      <c r="T1046" s="60">
        <v>40.511060259344013</v>
      </c>
    </row>
    <row r="1047" spans="1:20" x14ac:dyDescent="0.2">
      <c r="A1047" s="58">
        <v>1.0344749887336637</v>
      </c>
      <c r="T1047" s="60">
        <v>38.237856676105423</v>
      </c>
    </row>
    <row r="1048" spans="1:20" x14ac:dyDescent="0.2">
      <c r="A1048" s="58">
        <v>1.0662782228696286</v>
      </c>
      <c r="T1048" s="60">
        <v>38.500683060109289</v>
      </c>
    </row>
    <row r="1049" spans="1:20" x14ac:dyDescent="0.2">
      <c r="A1049" s="58">
        <v>1.4025974025974026</v>
      </c>
      <c r="T1049" s="60">
        <v>39.814814814814817</v>
      </c>
    </row>
    <row r="1050" spans="1:20" x14ac:dyDescent="0.2">
      <c r="A1050" s="58">
        <v>1.6467661691542288</v>
      </c>
      <c r="T1050" s="60">
        <v>40.483383685800604</v>
      </c>
    </row>
    <row r="1051" spans="1:20" x14ac:dyDescent="0.2">
      <c r="A1051" s="58">
        <v>0.67087011349306436</v>
      </c>
      <c r="T1051" s="60">
        <v>33.233082706766915</v>
      </c>
    </row>
    <row r="1052" spans="1:20" x14ac:dyDescent="0.2">
      <c r="A1052" s="58">
        <v>1.7718168812589414</v>
      </c>
      <c r="T1052" s="60">
        <v>36.031489705288656</v>
      </c>
    </row>
    <row r="1053" spans="1:20" x14ac:dyDescent="0.2">
      <c r="A1053" s="58">
        <v>1.1222493887530562</v>
      </c>
      <c r="T1053" s="60">
        <v>39.580610021786491</v>
      </c>
    </row>
    <row r="1054" spans="1:20" x14ac:dyDescent="0.2">
      <c r="A1054" s="58">
        <v>1.4084098598356694</v>
      </c>
      <c r="T1054" s="60">
        <v>40.120109814687716</v>
      </c>
    </row>
    <row r="1055" spans="1:20" x14ac:dyDescent="0.2">
      <c r="A1055" s="58">
        <v>1.5199138858988159</v>
      </c>
      <c r="T1055" s="60">
        <v>40.01558073654391</v>
      </c>
    </row>
    <row r="1056" spans="1:20" x14ac:dyDescent="0.2">
      <c r="A1056" s="58">
        <v>1.2488222698072806</v>
      </c>
      <c r="T1056" s="60">
        <v>39.008916323731135</v>
      </c>
    </row>
    <row r="1057" spans="1:20" x14ac:dyDescent="0.2">
      <c r="A1057" s="58">
        <v>0.80716497125165854</v>
      </c>
      <c r="T1057" s="60">
        <v>38</v>
      </c>
    </row>
    <row r="1058" spans="1:20" x14ac:dyDescent="0.2">
      <c r="A1058" s="58">
        <v>0.90456806874717322</v>
      </c>
      <c r="T1058" s="60">
        <v>39.174999999999997</v>
      </c>
    </row>
    <row r="1059" spans="1:20" x14ac:dyDescent="0.2">
      <c r="A1059" s="58">
        <v>0.99044309296264121</v>
      </c>
      <c r="T1059" s="60">
        <v>39.013157894736842</v>
      </c>
    </row>
    <row r="1060" spans="1:20" x14ac:dyDescent="0.2">
      <c r="A1060" s="58">
        <v>0.24580255204835461</v>
      </c>
      <c r="T1060" s="60">
        <v>31.693989071038253</v>
      </c>
    </row>
    <row r="1061" spans="1:20" x14ac:dyDescent="0.2">
      <c r="A1061" s="58">
        <v>1.3577106518282989</v>
      </c>
      <c r="T1061" s="60">
        <v>39.051522248243558</v>
      </c>
    </row>
    <row r="1062" spans="1:20" x14ac:dyDescent="0.2">
      <c r="A1062" s="58">
        <v>1.4519519519519519</v>
      </c>
      <c r="T1062" s="60">
        <v>39.555325749741471</v>
      </c>
    </row>
    <row r="1063" spans="1:20" x14ac:dyDescent="0.2">
      <c r="A1063" s="58">
        <v>1.3924466338259442</v>
      </c>
      <c r="T1063" s="60">
        <v>39.512971698113205</v>
      </c>
    </row>
    <row r="1064" spans="1:20" x14ac:dyDescent="0.2">
      <c r="A1064" s="58">
        <v>0.7177808407994487</v>
      </c>
      <c r="T1064" s="60">
        <v>38.828612578012482</v>
      </c>
    </row>
    <row r="1065" spans="1:20" x14ac:dyDescent="0.2">
      <c r="A1065" s="58">
        <v>0.88293248333816288</v>
      </c>
      <c r="T1065" s="60">
        <v>39.343616672136527</v>
      </c>
    </row>
    <row r="1066" spans="1:20" x14ac:dyDescent="0.2">
      <c r="A1066" s="58">
        <v>0.8282174035482962</v>
      </c>
      <c r="T1066" s="60">
        <v>39.612376742604553</v>
      </c>
    </row>
    <row r="1067" spans="1:20" x14ac:dyDescent="0.2">
      <c r="A1067" s="58">
        <v>0.87894541403639059</v>
      </c>
      <c r="T1067" s="60">
        <v>39.945078158005913</v>
      </c>
    </row>
    <row r="1068" spans="1:20" x14ac:dyDescent="0.2">
      <c r="A1068" s="58">
        <v>0.85770609318996416</v>
      </c>
      <c r="T1068" s="60">
        <v>39.791057250313415</v>
      </c>
    </row>
    <row r="1069" spans="1:20" x14ac:dyDescent="0.2">
      <c r="A1069" s="58">
        <v>0.36382217680122636</v>
      </c>
      <c r="T1069" s="60">
        <v>30.653089887640448</v>
      </c>
    </row>
    <row r="1070" spans="1:20" x14ac:dyDescent="0.2">
      <c r="A1070" s="58">
        <v>0.36064441887226695</v>
      </c>
      <c r="T1070" s="60">
        <v>32.625398851308233</v>
      </c>
    </row>
    <row r="1071" spans="1:20" x14ac:dyDescent="0.2">
      <c r="A1071" s="58">
        <v>1.1378539493293591</v>
      </c>
      <c r="T1071" s="60">
        <v>39.947609692206939</v>
      </c>
    </row>
    <row r="1072" spans="1:20" x14ac:dyDescent="0.2">
      <c r="A1072" s="58">
        <v>1.3788167938931297</v>
      </c>
      <c r="T1072" s="60">
        <v>62.145328719723182</v>
      </c>
    </row>
    <row r="1073" spans="1:20" x14ac:dyDescent="0.2">
      <c r="A1073" s="58">
        <v>0.25160829163688347</v>
      </c>
      <c r="T1073" s="60">
        <v>31.678977272727273</v>
      </c>
    </row>
    <row r="1074" spans="1:20" x14ac:dyDescent="0.2">
      <c r="A1074" s="58">
        <v>1.1851851851851851</v>
      </c>
      <c r="T1074" s="60">
        <v>40.643382352941174</v>
      </c>
    </row>
    <row r="1075" spans="1:20" x14ac:dyDescent="0.2">
      <c r="A1075" s="58">
        <v>1.3242127000516262</v>
      </c>
      <c r="T1075" s="60">
        <v>41.499805068226124</v>
      </c>
    </row>
    <row r="1076" spans="1:20" x14ac:dyDescent="0.2">
      <c r="A1076" s="58">
        <v>0.66020793950850665</v>
      </c>
      <c r="T1076" s="60">
        <v>35.610594130279168</v>
      </c>
    </row>
    <row r="1077" spans="1:20" x14ac:dyDescent="0.2">
      <c r="A1077" s="58">
        <v>0.51984821949795679</v>
      </c>
      <c r="T1077" s="60">
        <v>36.215609208309935</v>
      </c>
    </row>
    <row r="1078" spans="1:20" x14ac:dyDescent="0.2">
      <c r="A1078" s="58">
        <v>0.47326076668244205</v>
      </c>
      <c r="T1078" s="60">
        <v>36.1</v>
      </c>
    </row>
    <row r="1079" spans="1:20" x14ac:dyDescent="0.2">
      <c r="A1079" s="58">
        <v>0.23961096374889479</v>
      </c>
      <c r="T1079" s="60">
        <v>27.121771217712176</v>
      </c>
    </row>
    <row r="1080" spans="1:20" x14ac:dyDescent="0.2">
      <c r="A1080" s="58">
        <v>1.2301790281329923</v>
      </c>
      <c r="T1080" s="60">
        <v>41.852390852390855</v>
      </c>
    </row>
    <row r="1081" spans="1:20" x14ac:dyDescent="0.2">
      <c r="A1081" s="58">
        <v>0.72875816993464049</v>
      </c>
      <c r="T1081" s="60">
        <v>35.369955156950674</v>
      </c>
    </row>
    <row r="1082" spans="1:20" x14ac:dyDescent="0.2">
      <c r="A1082" s="58">
        <v>0.57720588235294112</v>
      </c>
      <c r="T1082" s="60">
        <v>34.070973612374885</v>
      </c>
    </row>
    <row r="1083" spans="1:20" x14ac:dyDescent="0.2">
      <c r="A1083" s="58">
        <v>1.5119808306709266</v>
      </c>
      <c r="T1083" s="60">
        <v>41.499735868991017</v>
      </c>
    </row>
    <row r="1084" spans="1:20" x14ac:dyDescent="0.2">
      <c r="A1084" s="58">
        <v>1.4455223880597015</v>
      </c>
      <c r="T1084" s="60">
        <v>41.931853381517811</v>
      </c>
    </row>
    <row r="1085" spans="1:20" x14ac:dyDescent="0.2">
      <c r="A1085" s="58">
        <v>1.6145307769929365</v>
      </c>
      <c r="T1085" s="60">
        <v>41.8125</v>
      </c>
    </row>
    <row r="1086" spans="1:20" x14ac:dyDescent="0.2">
      <c r="A1086" s="58">
        <v>1.2772861356932153</v>
      </c>
      <c r="T1086" s="60">
        <v>42.340069284064668</v>
      </c>
    </row>
    <row r="1087" spans="1:20" x14ac:dyDescent="0.2">
      <c r="A1087" s="58">
        <v>1.1837016574585635</v>
      </c>
      <c r="T1087" s="60">
        <v>42.520420070011667</v>
      </c>
    </row>
    <row r="1088" spans="1:20" x14ac:dyDescent="0.2">
      <c r="A1088" s="58">
        <v>0.82107843137254899</v>
      </c>
      <c r="T1088" s="60">
        <v>38.880597014925371</v>
      </c>
    </row>
    <row r="1089" spans="1:21" x14ac:dyDescent="0.2">
      <c r="A1089" s="58">
        <v>0.47266881028938906</v>
      </c>
      <c r="U1089" s="60">
        <v>35.017687074829929</v>
      </c>
    </row>
    <row r="1090" spans="1:21" x14ac:dyDescent="0.2">
      <c r="A1090" s="58">
        <v>0.32003710575139149</v>
      </c>
      <c r="U1090" s="60">
        <v>30.608695652173914</v>
      </c>
    </row>
    <row r="1091" spans="1:21" x14ac:dyDescent="0.2">
      <c r="A1091" s="58">
        <v>1.3330821401657875</v>
      </c>
      <c r="U1091" s="60">
        <v>40.842283776144711</v>
      </c>
    </row>
    <row r="1092" spans="1:21" x14ac:dyDescent="0.2">
      <c r="A1092" s="58">
        <v>1.2353395061728396</v>
      </c>
      <c r="U1092" s="60">
        <v>40.662086196127419</v>
      </c>
    </row>
    <row r="1093" spans="1:21" x14ac:dyDescent="0.2">
      <c r="A1093" s="58">
        <v>1.2694763729246488</v>
      </c>
      <c r="U1093" s="60">
        <v>38.046613011401746</v>
      </c>
    </row>
    <row r="1094" spans="1:21" x14ac:dyDescent="0.2">
      <c r="A1094" s="58">
        <v>1.0511551155115511</v>
      </c>
      <c r="U1094" s="60">
        <v>39.514913657770798</v>
      </c>
    </row>
    <row r="1095" spans="1:21" x14ac:dyDescent="0.2">
      <c r="A1095" s="58">
        <v>0.89398122584207618</v>
      </c>
      <c r="U1095" s="60">
        <v>39.223285978999385</v>
      </c>
    </row>
    <row r="1096" spans="1:21" x14ac:dyDescent="0.2">
      <c r="A1096" s="58">
        <v>0.31099430573806397</v>
      </c>
      <c r="U1096" s="60">
        <v>34.239436619718312</v>
      </c>
    </row>
    <row r="1097" spans="1:21" x14ac:dyDescent="0.2">
      <c r="A1097" s="58">
        <v>1.2850498338870431</v>
      </c>
      <c r="U1097" s="60">
        <v>40.149948293691828</v>
      </c>
    </row>
    <row r="1098" spans="1:21" x14ac:dyDescent="0.2">
      <c r="A1098" s="58">
        <v>0.35176925364258105</v>
      </c>
      <c r="U1098" s="60">
        <v>34.281487743026204</v>
      </c>
    </row>
    <row r="1099" spans="1:21" x14ac:dyDescent="0.2">
      <c r="A1099" s="58">
        <v>1.2217700915564598</v>
      </c>
      <c r="U1099" s="60">
        <v>39.009159034138222</v>
      </c>
    </row>
    <row r="1100" spans="1:21" x14ac:dyDescent="0.2">
      <c r="A1100" s="58">
        <v>1.5049786628733997</v>
      </c>
      <c r="U1100" s="60">
        <v>39.981096408317583</v>
      </c>
    </row>
    <row r="1101" spans="1:21" x14ac:dyDescent="0.2">
      <c r="A1101" s="58">
        <v>1.1840056617126682</v>
      </c>
      <c r="U1101" s="60">
        <v>40.534967124925281</v>
      </c>
    </row>
    <row r="1102" spans="1:21" x14ac:dyDescent="0.2">
      <c r="A1102" s="58">
        <v>0.66410537870472008</v>
      </c>
      <c r="U1102" s="60">
        <v>35.628099173553721</v>
      </c>
    </row>
    <row r="1103" spans="1:21" x14ac:dyDescent="0.2">
      <c r="A1103" s="58">
        <v>1.0075653370013755</v>
      </c>
      <c r="U1103" s="60">
        <v>38.010238907849832</v>
      </c>
    </row>
    <row r="1104" spans="1:21" x14ac:dyDescent="0.2">
      <c r="A1104" s="58">
        <v>1.103161397670549</v>
      </c>
      <c r="U1104" s="60">
        <v>38.914027149321264</v>
      </c>
    </row>
    <row r="1105" spans="1:21" x14ac:dyDescent="0.2">
      <c r="A1105" s="58">
        <v>0.86731189509834528</v>
      </c>
      <c r="U1105" s="60">
        <v>38.059755219582435</v>
      </c>
    </row>
    <row r="1106" spans="1:21" x14ac:dyDescent="0.2">
      <c r="A1106" s="58">
        <v>1.306719893546241</v>
      </c>
      <c r="U1106" s="60">
        <v>40.045824847250508</v>
      </c>
    </row>
    <row r="1107" spans="1:21" x14ac:dyDescent="0.2">
      <c r="A1107" s="58">
        <v>1.1885014137606031</v>
      </c>
      <c r="U1107" s="60">
        <v>39.000793021411582</v>
      </c>
    </row>
    <row r="1108" spans="1:21" x14ac:dyDescent="0.2">
      <c r="A1108" s="58">
        <v>0.80519480519480524</v>
      </c>
      <c r="U1108" s="60">
        <v>38.985371342835705</v>
      </c>
    </row>
    <row r="1109" spans="1:21" x14ac:dyDescent="0.2">
      <c r="A1109" s="58">
        <v>1.7306590257879657</v>
      </c>
      <c r="U1109" s="60">
        <v>41.432119205298015</v>
      </c>
    </row>
    <row r="1110" spans="1:21" x14ac:dyDescent="0.2">
      <c r="A1110" s="58">
        <v>1.7150072150072151</v>
      </c>
      <c r="U1110" s="60">
        <v>42.490534286916279</v>
      </c>
    </row>
    <row r="1111" spans="1:21" x14ac:dyDescent="0.2">
      <c r="A1111" s="58">
        <v>1.8002207505518764</v>
      </c>
      <c r="U1111" s="60">
        <v>41.97424892703863</v>
      </c>
    </row>
    <row r="1112" spans="1:21" x14ac:dyDescent="0.2">
      <c r="A1112" s="58">
        <v>0.47964601769911502</v>
      </c>
      <c r="U1112" s="60">
        <v>34.040590405904062</v>
      </c>
    </row>
    <row r="1113" spans="1:21" x14ac:dyDescent="0.2">
      <c r="A1113" s="58">
        <v>0.90697674418604646</v>
      </c>
      <c r="U1113" s="60">
        <v>35.641025641025642</v>
      </c>
    </row>
    <row r="1114" spans="1:21" x14ac:dyDescent="0.2">
      <c r="A1114" s="58">
        <v>1.1647509578544062</v>
      </c>
      <c r="U1114" s="60">
        <v>38.651315789473685</v>
      </c>
    </row>
    <row r="1115" spans="1:21" x14ac:dyDescent="0.2">
      <c r="A1115" s="58">
        <v>1.3648648648648649</v>
      </c>
      <c r="U1115" s="60">
        <v>37.871287128712872</v>
      </c>
    </row>
    <row r="1116" spans="1:21" x14ac:dyDescent="0.2">
      <c r="A1116" s="58">
        <v>0.30875576036866359</v>
      </c>
      <c r="U1116" s="60">
        <v>33.594527363184078</v>
      </c>
    </row>
    <row r="1117" spans="1:21" x14ac:dyDescent="0.2">
      <c r="A1117" s="58">
        <v>0.25153123723968968</v>
      </c>
      <c r="U1117" s="60">
        <v>32.475649350649348</v>
      </c>
    </row>
    <row r="1118" spans="1:21" x14ac:dyDescent="0.2">
      <c r="A1118" s="58">
        <v>0.49267782426778245</v>
      </c>
      <c r="U1118" s="60">
        <v>32.917197452229303</v>
      </c>
    </row>
    <row r="1119" spans="1:21" x14ac:dyDescent="0.2">
      <c r="A1119" s="58">
        <v>0.52640449438202253</v>
      </c>
      <c r="U1119" s="60">
        <v>36.176093916755605</v>
      </c>
    </row>
    <row r="1120" spans="1:21" x14ac:dyDescent="0.2">
      <c r="A1120" s="58">
        <v>0.3813340227507756</v>
      </c>
      <c r="U1120" s="60">
        <v>33.873220338983053</v>
      </c>
    </row>
    <row r="1121" spans="1:21" x14ac:dyDescent="0.2">
      <c r="A1121" s="58">
        <v>0.48294434470377018</v>
      </c>
      <c r="U1121" s="60">
        <v>35.436802973977699</v>
      </c>
    </row>
    <row r="1122" spans="1:21" x14ac:dyDescent="0.2">
      <c r="A1122" s="58">
        <v>0.36729036729036729</v>
      </c>
      <c r="U1122" s="60">
        <v>34.066981132075469</v>
      </c>
    </row>
    <row r="1123" spans="1:21" x14ac:dyDescent="0.2">
      <c r="A1123" s="58">
        <v>1.5240740740740741</v>
      </c>
      <c r="U1123" s="60">
        <v>40.902187120291615</v>
      </c>
    </row>
    <row r="1124" spans="1:21" x14ac:dyDescent="0.2">
      <c r="A1124" s="58">
        <v>1.0949656750572083</v>
      </c>
      <c r="U1124" s="60">
        <v>38.719958202716825</v>
      </c>
    </row>
    <row r="1125" spans="1:21" x14ac:dyDescent="0.2">
      <c r="A1125" s="58">
        <v>1.1172413793103448</v>
      </c>
      <c r="U1125" s="60">
        <v>38.103566529492454</v>
      </c>
    </row>
    <row r="1126" spans="1:21" x14ac:dyDescent="0.2">
      <c r="A1126" s="58">
        <v>1.6033834586466165</v>
      </c>
      <c r="U1126" s="60">
        <v>40.885111371629542</v>
      </c>
    </row>
    <row r="1127" spans="1:21" x14ac:dyDescent="0.2">
      <c r="A1127" s="58">
        <v>2.1114313160422671</v>
      </c>
      <c r="U1127" s="60">
        <v>41.902183803457689</v>
      </c>
    </row>
    <row r="1128" spans="1:21" x14ac:dyDescent="0.2">
      <c r="A1128" s="58">
        <v>1.23125</v>
      </c>
      <c r="U1128" s="60">
        <v>39.847715736040612</v>
      </c>
    </row>
    <row r="1129" spans="1:21" x14ac:dyDescent="0.2">
      <c r="A1129" s="58">
        <v>1.2009132420091324</v>
      </c>
      <c r="U1129" s="60">
        <v>36.920152091254749</v>
      </c>
    </row>
    <row r="1130" spans="1:21" x14ac:dyDescent="0.2">
      <c r="A1130" s="58">
        <v>0.41212121212121211</v>
      </c>
      <c r="U1130" s="60">
        <v>32.316176470588232</v>
      </c>
    </row>
    <row r="1131" spans="1:21" x14ac:dyDescent="0.2">
      <c r="A1131" s="58">
        <v>1.3796812749003984</v>
      </c>
      <c r="U1131" s="60">
        <v>41.570025989026853</v>
      </c>
    </row>
    <row r="1132" spans="1:21" x14ac:dyDescent="0.2">
      <c r="A1132" s="58">
        <v>1.6674514420247204</v>
      </c>
      <c r="U1132" s="60">
        <v>40.633603953406286</v>
      </c>
    </row>
    <row r="1133" spans="1:21" x14ac:dyDescent="0.2">
      <c r="A1133" s="58">
        <v>1.6273291925465838</v>
      </c>
      <c r="U1133" s="60">
        <v>41</v>
      </c>
    </row>
    <row r="1134" spans="1:21" x14ac:dyDescent="0.2">
      <c r="A1134" s="58">
        <v>1.8707799767171129</v>
      </c>
      <c r="U1134" s="60">
        <v>40.796515245799625</v>
      </c>
    </row>
    <row r="1135" spans="1:21" x14ac:dyDescent="0.2">
      <c r="A1135" s="58">
        <v>1.882716049382716</v>
      </c>
      <c r="U1135" s="60">
        <v>40.382513661202189</v>
      </c>
    </row>
    <row r="1136" spans="1:21" x14ac:dyDescent="0.2">
      <c r="A1136" s="58">
        <v>1.9154488517745303</v>
      </c>
      <c r="U1136" s="60">
        <v>40.899182561307903</v>
      </c>
    </row>
    <row r="1137" spans="1:21" x14ac:dyDescent="0.2">
      <c r="A1137" s="58">
        <v>1.4947662247034195</v>
      </c>
      <c r="U1137" s="60">
        <v>40.406162464985997</v>
      </c>
    </row>
    <row r="1138" spans="1:21" x14ac:dyDescent="0.2">
      <c r="A1138" s="58">
        <v>0.87571502860114403</v>
      </c>
      <c r="U1138" s="60">
        <v>37.796912114014255</v>
      </c>
    </row>
    <row r="1139" spans="1:21" x14ac:dyDescent="0.2">
      <c r="A1139" s="58">
        <v>0.96808510638297873</v>
      </c>
      <c r="U1139" s="60">
        <v>37.973137973137973</v>
      </c>
    </row>
    <row r="1140" spans="1:21" x14ac:dyDescent="0.2">
      <c r="A1140" s="58">
        <v>1.2965641952983724</v>
      </c>
      <c r="U1140" s="60">
        <v>39.951185495118551</v>
      </c>
    </row>
    <row r="1141" spans="1:21" x14ac:dyDescent="0.2">
      <c r="A1141" s="58">
        <v>1.4461136512083606</v>
      </c>
      <c r="U1141" s="60">
        <v>40.745257452574528</v>
      </c>
    </row>
    <row r="1142" spans="1:21" x14ac:dyDescent="0.2">
      <c r="A1142" s="58">
        <v>2.0649087221095335</v>
      </c>
      <c r="U1142" s="60">
        <v>42.00098231827112</v>
      </c>
    </row>
    <row r="1143" spans="1:21" x14ac:dyDescent="0.2">
      <c r="A1143" s="58">
        <v>0.9342465753424658</v>
      </c>
      <c r="U1143" s="60">
        <v>37.800586510263926</v>
      </c>
    </row>
    <row r="1144" spans="1:21" x14ac:dyDescent="0.2">
      <c r="A1144" s="58">
        <v>0.42012133468149648</v>
      </c>
      <c r="U1144" s="60">
        <v>35.720818291215402</v>
      </c>
    </row>
    <row r="1145" spans="1:21" x14ac:dyDescent="0.2">
      <c r="A1145" s="58">
        <v>0.54395191585274227</v>
      </c>
      <c r="U1145" s="60">
        <v>33.599447513812152</v>
      </c>
    </row>
    <row r="1146" spans="1:21" x14ac:dyDescent="0.2">
      <c r="A1146" s="58">
        <v>0.13157409116073077</v>
      </c>
      <c r="U1146" s="60">
        <v>27.001402524544179</v>
      </c>
    </row>
    <row r="1147" spans="1:21" x14ac:dyDescent="0.2">
      <c r="A1147" s="58">
        <v>0.44553759662684467</v>
      </c>
      <c r="U1147" s="60">
        <v>29.274447949526813</v>
      </c>
    </row>
    <row r="1148" spans="1:21" x14ac:dyDescent="0.2">
      <c r="A1148" s="58">
        <v>0.81520850367947673</v>
      </c>
      <c r="U1148" s="60">
        <v>36.374122367101307</v>
      </c>
    </row>
    <row r="1149" spans="1:21" x14ac:dyDescent="0.2">
      <c r="A1149" s="58">
        <v>0.90476190476190477</v>
      </c>
      <c r="U1149" s="60">
        <v>37.89473684210526</v>
      </c>
    </row>
    <row r="1150" spans="1:21" x14ac:dyDescent="0.2">
      <c r="A1150" s="58">
        <v>1.5306306306306305</v>
      </c>
      <c r="U1150" s="60">
        <v>39.152442613301943</v>
      </c>
    </row>
    <row r="1151" spans="1:21" x14ac:dyDescent="0.2">
      <c r="A1151" s="58">
        <v>1.3638077285579642</v>
      </c>
      <c r="U1151" s="60">
        <v>38.84588804422944</v>
      </c>
    </row>
    <row r="1152" spans="1:21" x14ac:dyDescent="0.2">
      <c r="A1152" s="58">
        <v>1.615501519756839</v>
      </c>
      <c r="U1152" s="60">
        <v>38.53245531514581</v>
      </c>
    </row>
    <row r="1153" spans="1:21" x14ac:dyDescent="0.2">
      <c r="A1153" s="58">
        <v>0.44726350126857556</v>
      </c>
      <c r="U1153" s="60">
        <v>33.375202593192867</v>
      </c>
    </row>
    <row r="1154" spans="1:21" x14ac:dyDescent="0.2">
      <c r="A1154" s="58">
        <v>0.4934823091247672</v>
      </c>
      <c r="U1154" s="60">
        <v>31.132075471698112</v>
      </c>
    </row>
    <row r="1155" spans="1:21" x14ac:dyDescent="0.2">
      <c r="A1155" s="58">
        <v>1.9515810276679841</v>
      </c>
      <c r="U1155" s="60">
        <v>40.12658227848101</v>
      </c>
    </row>
    <row r="1156" spans="1:21" x14ac:dyDescent="0.2">
      <c r="A1156" s="58">
        <v>1.1178861788617886</v>
      </c>
      <c r="U1156" s="60">
        <v>39.005818181818185</v>
      </c>
    </row>
    <row r="1157" spans="1:21" x14ac:dyDescent="0.2">
      <c r="A1157" s="58">
        <v>0.13311555737035524</v>
      </c>
      <c r="U1157" s="60">
        <v>26.466257668711656</v>
      </c>
    </row>
    <row r="1158" spans="1:21" x14ac:dyDescent="0.2">
      <c r="A1158" s="58">
        <v>0.42710997442455245</v>
      </c>
      <c r="U1158" s="60">
        <v>30.688622754491018</v>
      </c>
    </row>
    <row r="1159" spans="1:21" x14ac:dyDescent="0.2">
      <c r="A1159" s="58">
        <v>0.84559710494571771</v>
      </c>
      <c r="U1159" s="60">
        <v>37.466951973371373</v>
      </c>
    </row>
    <row r="1160" spans="1:21" x14ac:dyDescent="0.2">
      <c r="A1160" s="58">
        <v>0.63013698630136983</v>
      </c>
      <c r="U1160" s="60">
        <v>34.820652173913047</v>
      </c>
    </row>
    <row r="1161" spans="1:21" x14ac:dyDescent="0.2">
      <c r="A1161" s="58">
        <v>0.67705655526992292</v>
      </c>
      <c r="U1161" s="60">
        <v>35.939724727100142</v>
      </c>
    </row>
    <row r="1162" spans="1:21" x14ac:dyDescent="0.2">
      <c r="A1162" s="58">
        <v>1.0891445003594535</v>
      </c>
      <c r="U1162" s="60">
        <v>38.171617161716171</v>
      </c>
    </row>
    <row r="1163" spans="1:21" x14ac:dyDescent="0.2">
      <c r="A1163" s="58">
        <v>0.93587069864442129</v>
      </c>
      <c r="U1163" s="60">
        <v>37.604456824512532</v>
      </c>
    </row>
    <row r="1164" spans="1:21" x14ac:dyDescent="0.2">
      <c r="A1164" s="58">
        <v>0.91612903225806452</v>
      </c>
      <c r="U1164" s="60">
        <v>38.13849765258216</v>
      </c>
    </row>
    <row r="1165" spans="1:21" x14ac:dyDescent="0.2">
      <c r="A1165" s="58">
        <v>0.22969432314410482</v>
      </c>
      <c r="U1165" s="60">
        <v>27.079847908745247</v>
      </c>
    </row>
    <row r="1166" spans="1:21" x14ac:dyDescent="0.2">
      <c r="A1166" s="58">
        <v>0.49129239230064159</v>
      </c>
      <c r="U1166" s="60">
        <v>33.815298507462686</v>
      </c>
    </row>
    <row r="1167" spans="1:21" x14ac:dyDescent="0.2">
      <c r="A1167" s="58">
        <v>0.65376344086021509</v>
      </c>
      <c r="U1167" s="60">
        <v>32.30263157894737</v>
      </c>
    </row>
    <row r="1168" spans="1:21" x14ac:dyDescent="0.2">
      <c r="A1168" s="58">
        <v>0.5785536159600998</v>
      </c>
      <c r="U1168" s="60">
        <v>30.646551724137932</v>
      </c>
    </row>
    <row r="1169" spans="1:21" x14ac:dyDescent="0.2">
      <c r="A1169" s="58">
        <v>1.6687830687830687</v>
      </c>
      <c r="U1169" s="60">
        <v>39.524413443246672</v>
      </c>
    </row>
    <row r="1170" spans="1:21" x14ac:dyDescent="0.2">
      <c r="A1170" s="58">
        <v>1.4336372847011145</v>
      </c>
      <c r="U1170" s="60">
        <v>39.174558303886926</v>
      </c>
    </row>
    <row r="1171" spans="1:21" x14ac:dyDescent="0.2">
      <c r="A1171" s="58">
        <v>1.4426523297491038</v>
      </c>
      <c r="U1171" s="60">
        <v>39.130434782608695</v>
      </c>
    </row>
    <row r="1172" spans="1:21" x14ac:dyDescent="0.2">
      <c r="A1172" s="58">
        <v>0.22954822954822954</v>
      </c>
      <c r="U1172" s="60">
        <v>26.654255319148938</v>
      </c>
    </row>
    <row r="1173" spans="1:21" x14ac:dyDescent="0.2">
      <c r="A1173" s="58">
        <v>0.43058455114822547</v>
      </c>
      <c r="U1173" s="60">
        <v>33.357575757575759</v>
      </c>
    </row>
    <row r="1174" spans="1:21" x14ac:dyDescent="0.2">
      <c r="A1174" s="58">
        <v>0.56061987237921607</v>
      </c>
      <c r="U1174" s="60">
        <v>32.756097560975611</v>
      </c>
    </row>
    <row r="1175" spans="1:21" x14ac:dyDescent="0.2">
      <c r="A1175" s="58">
        <v>0.55472752678155568</v>
      </c>
      <c r="U1175" s="60">
        <v>32.212426532325779</v>
      </c>
    </row>
    <row r="1176" spans="1:21" x14ac:dyDescent="0.2">
      <c r="A1176" s="58">
        <v>0.36734693877551022</v>
      </c>
      <c r="U1176" s="60">
        <v>30.652777777777779</v>
      </c>
    </row>
    <row r="1177" spans="1:21" x14ac:dyDescent="0.2">
      <c r="A1177" s="58">
        <v>0.24313186813186813</v>
      </c>
      <c r="U1177" s="60">
        <v>26.923728813559322</v>
      </c>
    </row>
    <row r="1178" spans="1:21" x14ac:dyDescent="0.2">
      <c r="A1178" s="58">
        <v>0.49576404141826169</v>
      </c>
      <c r="U1178" s="60">
        <v>34.534810126582279</v>
      </c>
    </row>
    <row r="1179" spans="1:21" x14ac:dyDescent="0.2">
      <c r="A1179" s="58">
        <v>0.48085466469219379</v>
      </c>
      <c r="U1179" s="60">
        <v>33.673999120105584</v>
      </c>
    </row>
    <row r="1180" spans="1:21" x14ac:dyDescent="0.2">
      <c r="A1180" s="58">
        <v>0.39982728842832471</v>
      </c>
      <c r="U1180" s="60">
        <v>31.427645788336932</v>
      </c>
    </row>
    <row r="1181" spans="1:21" x14ac:dyDescent="0.2">
      <c r="A1181" s="58">
        <v>0.96569748448219539</v>
      </c>
      <c r="U1181" s="60">
        <v>38.606224627875505</v>
      </c>
    </row>
    <row r="1182" spans="1:21" x14ac:dyDescent="0.2">
      <c r="A1182" s="58">
        <v>0.94914651493598867</v>
      </c>
      <c r="U1182" s="60">
        <v>38.726114649681527</v>
      </c>
    </row>
    <row r="1183" spans="1:21" x14ac:dyDescent="0.2">
      <c r="A1183" s="58">
        <v>1.0504254648597542</v>
      </c>
      <c r="U1183" s="60">
        <v>40.279027902790276</v>
      </c>
    </row>
    <row r="1184" spans="1:21" x14ac:dyDescent="0.2">
      <c r="A1184" s="58">
        <v>1.1051454138702461</v>
      </c>
      <c r="U1184" s="60">
        <v>39.5</v>
      </c>
    </row>
    <row r="1185" spans="1:22" x14ac:dyDescent="0.2">
      <c r="A1185" s="58">
        <v>1.1880877742946709</v>
      </c>
      <c r="U1185" s="60">
        <v>40.158311345646439</v>
      </c>
    </row>
    <row r="1186" spans="1:22" x14ac:dyDescent="0.2">
      <c r="A1186" s="58">
        <v>1.6321752265861027</v>
      </c>
      <c r="U1186" s="60">
        <v>41.097639981490047</v>
      </c>
    </row>
    <row r="1187" spans="1:22" x14ac:dyDescent="0.2">
      <c r="A1187" s="58">
        <v>0.53276353276353272</v>
      </c>
      <c r="U1187" s="60">
        <v>34.866310160427808</v>
      </c>
    </row>
    <row r="1188" spans="1:22" x14ac:dyDescent="0.2">
      <c r="A1188" s="58">
        <v>0.39354187689202824</v>
      </c>
      <c r="U1188" s="60">
        <v>32.371794871794869</v>
      </c>
    </row>
    <row r="1189" spans="1:22" x14ac:dyDescent="0.2">
      <c r="A1189" s="58">
        <v>1.705521472392638</v>
      </c>
      <c r="U1189" s="60">
        <v>39.21223021582734</v>
      </c>
    </row>
    <row r="1190" spans="1:22" x14ac:dyDescent="0.2">
      <c r="A1190" s="58">
        <v>0.38851646750218594</v>
      </c>
      <c r="U1190" s="60">
        <v>33.792198049512379</v>
      </c>
    </row>
    <row r="1191" spans="1:22" x14ac:dyDescent="0.2">
      <c r="A1191" s="58">
        <v>1.8412268831754623</v>
      </c>
      <c r="V1191" s="60">
        <v>42.501224889759925</v>
      </c>
    </row>
    <row r="1192" spans="1:22" x14ac:dyDescent="0.2">
      <c r="A1192" s="58">
        <v>1.9563365282215122</v>
      </c>
      <c r="V1192" s="60">
        <v>41.603157321720197</v>
      </c>
    </row>
    <row r="1193" spans="1:22" x14ac:dyDescent="0.2">
      <c r="A1193" s="58">
        <v>1.3288948069241011</v>
      </c>
      <c r="V1193" s="60">
        <v>40.831663326653306</v>
      </c>
    </row>
    <row r="1194" spans="1:22" x14ac:dyDescent="0.2">
      <c r="A1194" s="58">
        <v>1.9924242424242424</v>
      </c>
      <c r="V1194" s="60">
        <v>42.700162954915804</v>
      </c>
    </row>
    <row r="1195" spans="1:22" x14ac:dyDescent="0.2">
      <c r="A1195" s="58">
        <v>1.1213051823416507</v>
      </c>
      <c r="V1195" s="60">
        <v>37.658336186237591</v>
      </c>
    </row>
    <row r="1196" spans="1:22" x14ac:dyDescent="0.2">
      <c r="A1196" s="58">
        <v>1.1393250918810558</v>
      </c>
      <c r="V1196" s="60">
        <v>42</v>
      </c>
    </row>
    <row r="1197" spans="1:22" x14ac:dyDescent="0.2">
      <c r="A1197" s="58">
        <v>0.71937172774869107</v>
      </c>
      <c r="V1197" s="60">
        <v>38.221251819505092</v>
      </c>
    </row>
    <row r="1198" spans="1:22" x14ac:dyDescent="0.2">
      <c r="A1198" s="58">
        <v>1.4675</v>
      </c>
      <c r="V1198" s="60">
        <v>41.741908006814313</v>
      </c>
    </row>
    <row r="1199" spans="1:22" x14ac:dyDescent="0.2">
      <c r="A1199" s="58">
        <v>1.6028225806451613</v>
      </c>
      <c r="V1199" s="60">
        <v>41.0062893081761</v>
      </c>
    </row>
    <row r="1200" spans="1:22" x14ac:dyDescent="0.2">
      <c r="A1200" s="58">
        <v>0.84380952380952379</v>
      </c>
      <c r="V1200" s="60">
        <v>38.510158013544022</v>
      </c>
    </row>
    <row r="1201" spans="1:22" x14ac:dyDescent="0.2">
      <c r="A1201" s="58">
        <v>1.3783382789317506</v>
      </c>
      <c r="V1201" s="60">
        <v>42.001076426264802</v>
      </c>
    </row>
    <row r="1202" spans="1:22" x14ac:dyDescent="0.2">
      <c r="A1202" s="58">
        <v>1.0874999999999999</v>
      </c>
      <c r="V1202" s="60">
        <v>41.635057471264368</v>
      </c>
    </row>
    <row r="1203" spans="1:22" x14ac:dyDescent="0.2">
      <c r="A1203" s="58">
        <v>1.527736131934033</v>
      </c>
      <c r="V1203" s="60">
        <v>40.72620215897939</v>
      </c>
    </row>
    <row r="1204" spans="1:22" x14ac:dyDescent="0.2">
      <c r="A1204" s="58">
        <v>1.5420974889217134</v>
      </c>
      <c r="V1204" s="60">
        <v>41.379310344827587</v>
      </c>
    </row>
    <row r="1205" spans="1:22" x14ac:dyDescent="0.2">
      <c r="A1205" s="58">
        <v>1.0128865979381443</v>
      </c>
      <c r="V1205" s="60">
        <v>38.178117048346053</v>
      </c>
    </row>
    <row r="1206" spans="1:22" x14ac:dyDescent="0.2">
      <c r="A1206" s="58">
        <v>0.68989071038251371</v>
      </c>
      <c r="V1206" s="60">
        <v>36.657425742574254</v>
      </c>
    </row>
    <row r="1207" spans="1:22" x14ac:dyDescent="0.2">
      <c r="A1207" s="58">
        <v>1.2774440196613872</v>
      </c>
      <c r="V1207" s="60">
        <v>39.624625908507909</v>
      </c>
    </row>
    <row r="1208" spans="1:22" x14ac:dyDescent="0.2">
      <c r="A1208" s="58">
        <v>1.2736466389054135</v>
      </c>
      <c r="V1208" s="60">
        <v>39.660439047174215</v>
      </c>
    </row>
    <row r="1209" spans="1:22" x14ac:dyDescent="0.2">
      <c r="A1209" s="58">
        <v>1.1074918566775245</v>
      </c>
      <c r="V1209" s="60">
        <v>37.058823529411768</v>
      </c>
    </row>
    <row r="1210" spans="1:22" x14ac:dyDescent="0.2">
      <c r="A1210" s="58">
        <v>0.82789651293588307</v>
      </c>
      <c r="V1210" s="60">
        <v>36.571557971014492</v>
      </c>
    </row>
    <row r="1211" spans="1:22" x14ac:dyDescent="0.2">
      <c r="A1211" s="58">
        <v>1.1541519434628975</v>
      </c>
      <c r="V1211" s="60">
        <v>38.071182548794489</v>
      </c>
    </row>
    <row r="1212" spans="1:22" x14ac:dyDescent="0.2">
      <c r="A1212" s="58">
        <v>1.0561282932416953</v>
      </c>
      <c r="V1212" s="60">
        <v>38.042299349240778</v>
      </c>
    </row>
    <row r="1213" spans="1:22" x14ac:dyDescent="0.2">
      <c r="A1213" s="58">
        <v>1.2222222222222223</v>
      </c>
      <c r="V1213" s="60">
        <v>37.517815517815521</v>
      </c>
    </row>
    <row r="1214" spans="1:22" x14ac:dyDescent="0.2">
      <c r="A1214" s="58">
        <v>1.0257675438596492</v>
      </c>
      <c r="V1214" s="60">
        <v>38.111170497060392</v>
      </c>
    </row>
    <row r="1215" spans="1:22" x14ac:dyDescent="0.2">
      <c r="A1215" s="58">
        <v>0.81851274050962042</v>
      </c>
      <c r="V1215" s="60">
        <v>36.921855146124521</v>
      </c>
    </row>
    <row r="1216" spans="1:22" x14ac:dyDescent="0.2">
      <c r="A1216" s="58">
        <v>1.3165007112375533</v>
      </c>
      <c r="V1216" s="60">
        <v>39.438141545110753</v>
      </c>
    </row>
    <row r="1217" spans="1:22" x14ac:dyDescent="0.2">
      <c r="A1217" s="58">
        <v>1.1004480955937266</v>
      </c>
      <c r="V1217" s="60">
        <v>39.056667797760433</v>
      </c>
    </row>
    <row r="1218" spans="1:22" x14ac:dyDescent="0.2">
      <c r="A1218" s="58">
        <v>1.1039903264812576</v>
      </c>
      <c r="V1218" s="60">
        <v>38.253012048192772</v>
      </c>
    </row>
    <row r="1219" spans="1:22" x14ac:dyDescent="0.2">
      <c r="A1219" s="58">
        <v>1.4401220442410374</v>
      </c>
      <c r="V1219" s="60">
        <v>39.08898305084746</v>
      </c>
    </row>
    <row r="1220" spans="1:22" x14ac:dyDescent="0.2">
      <c r="A1220" s="58">
        <v>1.9111498257839721</v>
      </c>
      <c r="V1220" s="60">
        <v>39.990884229717409</v>
      </c>
    </row>
    <row r="1221" spans="1:22" x14ac:dyDescent="0.2">
      <c r="A1221" s="58">
        <v>0.64056482670089854</v>
      </c>
      <c r="V1221" s="60">
        <v>35.370741482965933</v>
      </c>
    </row>
    <row r="1222" spans="1:22" x14ac:dyDescent="0.2">
      <c r="A1222" s="58">
        <v>0.45109395109395112</v>
      </c>
      <c r="V1222" s="60">
        <v>32.831669044222537</v>
      </c>
    </row>
    <row r="1223" spans="1:22" x14ac:dyDescent="0.2">
      <c r="A1223" s="58">
        <v>0.55777777777777782</v>
      </c>
      <c r="V1223" s="60">
        <v>34.561752988047807</v>
      </c>
    </row>
    <row r="1224" spans="1:22" x14ac:dyDescent="0.2">
      <c r="A1224" s="58">
        <v>0.50654450261780104</v>
      </c>
      <c r="V1224" s="60">
        <v>31.138242894056848</v>
      </c>
    </row>
    <row r="1225" spans="1:22" x14ac:dyDescent="0.2">
      <c r="A1225" s="58">
        <v>0.40591966173361521</v>
      </c>
      <c r="V1225" s="60">
        <v>31.252604166666668</v>
      </c>
    </row>
    <row r="1226" spans="1:22" x14ac:dyDescent="0.2">
      <c r="A1226" s="58">
        <v>0.72353961827646041</v>
      </c>
      <c r="V1226" s="60">
        <v>35.412470023980816</v>
      </c>
    </row>
    <row r="1227" spans="1:22" x14ac:dyDescent="0.2">
      <c r="A1227" s="58">
        <v>0.66325136612021862</v>
      </c>
      <c r="V1227" s="60">
        <v>36.358393408856848</v>
      </c>
    </row>
    <row r="1228" spans="1:22" x14ac:dyDescent="0.2">
      <c r="A1228" s="58">
        <v>1.3940467753366408</v>
      </c>
      <c r="V1228" s="60">
        <v>38.693441789527199</v>
      </c>
    </row>
    <row r="1229" spans="1:22" x14ac:dyDescent="0.2">
      <c r="A1229" s="58">
        <v>1.4131994261119081</v>
      </c>
      <c r="V1229" s="60">
        <v>38.579695431472082</v>
      </c>
    </row>
    <row r="1230" spans="1:22" x14ac:dyDescent="0.2">
      <c r="A1230" s="58">
        <v>1.4427480916030535</v>
      </c>
      <c r="V1230" s="60">
        <v>38</v>
      </c>
    </row>
    <row r="1231" spans="1:22" x14ac:dyDescent="0.2">
      <c r="A1231" s="58">
        <v>2.0119047619047619</v>
      </c>
      <c r="V1231" s="60">
        <v>40.59881656804734</v>
      </c>
    </row>
    <row r="1232" spans="1:22" x14ac:dyDescent="0.2">
      <c r="A1232" s="58">
        <v>1.6197964847363553</v>
      </c>
      <c r="V1232" s="60">
        <v>40.845231296402055</v>
      </c>
    </row>
    <row r="1233" spans="1:22" x14ac:dyDescent="0.2">
      <c r="A1233" s="58">
        <v>1.7695769576957696</v>
      </c>
      <c r="V1233" s="60">
        <v>39.928789420142422</v>
      </c>
    </row>
    <row r="1234" spans="1:22" x14ac:dyDescent="0.2">
      <c r="A1234" s="58">
        <v>1.4965517241379311</v>
      </c>
      <c r="V1234" s="60">
        <v>41.002981837896449</v>
      </c>
    </row>
    <row r="1235" spans="1:22" x14ac:dyDescent="0.2">
      <c r="A1235" s="58">
        <v>1.8571428571428572</v>
      </c>
      <c r="V1235" s="60">
        <v>40.29546612328069</v>
      </c>
    </row>
    <row r="1236" spans="1:22" x14ac:dyDescent="0.2">
      <c r="A1236" s="58">
        <v>1.4281595386833252</v>
      </c>
      <c r="V1236" s="60">
        <v>40.54508748317631</v>
      </c>
    </row>
    <row r="1237" spans="1:22" x14ac:dyDescent="0.2">
      <c r="A1237" s="58">
        <v>0.34819532908704881</v>
      </c>
      <c r="V1237" s="60">
        <v>33.024390243902438</v>
      </c>
    </row>
    <row r="1238" spans="1:22" x14ac:dyDescent="0.2">
      <c r="A1238" s="58">
        <v>0.63921217547000897</v>
      </c>
      <c r="V1238" s="60">
        <v>35.224089635854341</v>
      </c>
    </row>
    <row r="1239" spans="1:22" x14ac:dyDescent="0.2">
      <c r="A1239" s="58">
        <v>1.1567489114658926</v>
      </c>
      <c r="V1239" s="60">
        <v>37.741530740276033</v>
      </c>
    </row>
    <row r="1240" spans="1:22" x14ac:dyDescent="0.2">
      <c r="A1240" s="58">
        <v>0.72102376599634366</v>
      </c>
      <c r="V1240" s="60">
        <v>36.135902636916839</v>
      </c>
    </row>
    <row r="1241" spans="1:22" x14ac:dyDescent="0.2">
      <c r="A1241" s="58">
        <v>0.65287049399198926</v>
      </c>
      <c r="V1241" s="60">
        <v>35.128834355828218</v>
      </c>
    </row>
    <row r="1242" spans="1:22" x14ac:dyDescent="0.2">
      <c r="A1242" s="58">
        <v>1</v>
      </c>
      <c r="V1242" s="60">
        <v>38.691983122362871</v>
      </c>
    </row>
    <row r="1243" spans="1:22" x14ac:dyDescent="0.2">
      <c r="A1243" s="58">
        <v>0.44232320516267815</v>
      </c>
      <c r="V1243" s="60">
        <v>33.611550151975685</v>
      </c>
    </row>
    <row r="1244" spans="1:22" x14ac:dyDescent="0.2">
      <c r="A1244" s="58">
        <v>0.41460234680573665</v>
      </c>
      <c r="V1244" s="60">
        <v>31.723270440251572</v>
      </c>
    </row>
    <row r="1245" spans="1:22" x14ac:dyDescent="0.2">
      <c r="A1245" s="58">
        <v>0.40648011782032401</v>
      </c>
      <c r="V1245" s="60">
        <v>29.384057971014492</v>
      </c>
    </row>
    <row r="1246" spans="1:22" x14ac:dyDescent="0.2">
      <c r="A1246" s="58">
        <v>0.49351944167497508</v>
      </c>
      <c r="V1246" s="60">
        <v>30.959595959595958</v>
      </c>
    </row>
    <row r="1247" spans="1:22" x14ac:dyDescent="0.2">
      <c r="A1247" s="58">
        <v>0.91958168049044353</v>
      </c>
      <c r="V1247" s="60">
        <v>36.392156862745097</v>
      </c>
    </row>
    <row r="1248" spans="1:22" x14ac:dyDescent="0.2">
      <c r="A1248" s="58">
        <v>0.26534502478078537</v>
      </c>
      <c r="V1248" s="60">
        <v>28.160919540229884</v>
      </c>
    </row>
    <row r="1249" spans="1:28" x14ac:dyDescent="0.2">
      <c r="A1249" s="58">
        <v>0.47755102040816327</v>
      </c>
      <c r="V1249" s="60">
        <v>28.487179487179485</v>
      </c>
    </row>
    <row r="1250" spans="1:28" x14ac:dyDescent="0.2">
      <c r="A1250" s="58">
        <v>0.2509505703422053</v>
      </c>
      <c r="V1250" s="60">
        <v>29.416161616161617</v>
      </c>
    </row>
    <row r="1251" spans="1:28" x14ac:dyDescent="0.2">
      <c r="A1251" s="58">
        <v>0.24628961091054954</v>
      </c>
      <c r="V1251" s="60">
        <v>25.830618892508145</v>
      </c>
    </row>
    <row r="1252" spans="1:28" x14ac:dyDescent="0.2">
      <c r="A1252" s="58">
        <v>0.31424936386768448</v>
      </c>
      <c r="V1252" s="60">
        <v>29.103913630229421</v>
      </c>
    </row>
    <row r="1253" spans="1:28" x14ac:dyDescent="0.2">
      <c r="A1253" s="58">
        <v>0.33679245283018866</v>
      </c>
      <c r="V1253" s="60">
        <v>28.605042016806724</v>
      </c>
    </row>
    <row r="1254" spans="1:28" x14ac:dyDescent="0.2">
      <c r="A1254" s="58">
        <v>1.0609843081312411</v>
      </c>
      <c r="V1254" s="60">
        <v>38.877983193277309</v>
      </c>
    </row>
    <row r="1255" spans="1:28" x14ac:dyDescent="0.2">
      <c r="A1255" s="58">
        <v>1.2813610970035552</v>
      </c>
      <c r="V1255" s="60">
        <v>39.124058660325012</v>
      </c>
    </row>
    <row r="1256" spans="1:28" x14ac:dyDescent="0.2">
      <c r="A1256" s="58">
        <v>1.0946969696969697</v>
      </c>
      <c r="V1256" s="60">
        <v>37.215916955017299</v>
      </c>
    </row>
    <row r="1257" spans="1:28" x14ac:dyDescent="0.2">
      <c r="A1257" s="58">
        <v>1.4019108280254777</v>
      </c>
      <c r="V1257" s="60">
        <v>40.491594729668336</v>
      </c>
    </row>
    <row r="1258" spans="1:28" x14ac:dyDescent="0.2">
      <c r="A1258" s="58">
        <v>0.61920529801324509</v>
      </c>
      <c r="V1258" s="60">
        <v>34.957219251336902</v>
      </c>
    </row>
    <row r="1259" spans="1:28" x14ac:dyDescent="0.2">
      <c r="A1259" s="58">
        <v>0.44915824915824915</v>
      </c>
      <c r="V1259" s="60">
        <v>34.040479760119943</v>
      </c>
    </row>
    <row r="1260" spans="1:28" x14ac:dyDescent="0.2">
      <c r="A1260" s="121">
        <v>0.55096418732782371</v>
      </c>
      <c r="W1260" s="124">
        <v>33.616666666666667</v>
      </c>
      <c r="X1260" s="124"/>
      <c r="Y1260" s="124"/>
      <c r="Z1260" s="159"/>
      <c r="AA1260" s="124"/>
      <c r="AB1260" s="124"/>
    </row>
    <row r="1261" spans="1:28" x14ac:dyDescent="0.2">
      <c r="A1261" s="121">
        <v>1.8647996137131821</v>
      </c>
      <c r="W1261" s="124">
        <v>42.092180217503881</v>
      </c>
      <c r="X1261" s="124"/>
      <c r="Y1261" s="124"/>
      <c r="Z1261" s="159"/>
      <c r="AA1261" s="124"/>
      <c r="AB1261" s="124"/>
    </row>
    <row r="1262" spans="1:28" x14ac:dyDescent="0.2">
      <c r="A1262" s="121">
        <v>1.5331882480957562</v>
      </c>
      <c r="W1262" s="124">
        <v>41.022001419446418</v>
      </c>
      <c r="X1262" s="124"/>
      <c r="Y1262" s="124"/>
      <c r="Z1262" s="159"/>
      <c r="AA1262" s="124"/>
      <c r="AB1262" s="124"/>
    </row>
    <row r="1263" spans="1:28" x14ac:dyDescent="0.2">
      <c r="A1263" s="121">
        <v>0.82604166666666667</v>
      </c>
      <c r="W1263" s="124">
        <v>36.69609079445145</v>
      </c>
      <c r="X1263" s="124"/>
      <c r="Y1263" s="124"/>
      <c r="Z1263" s="159"/>
      <c r="AA1263" s="124"/>
      <c r="AB1263" s="124"/>
    </row>
    <row r="1264" spans="1:28" x14ac:dyDescent="0.2">
      <c r="A1264" s="121">
        <v>0.95944609297725025</v>
      </c>
      <c r="W1264" s="124">
        <v>41.24742268041237</v>
      </c>
      <c r="X1264" s="124"/>
      <c r="Y1264" s="124"/>
      <c r="Z1264" s="159"/>
      <c r="AA1264" s="124"/>
      <c r="AB1264" s="124"/>
    </row>
    <row r="1265" spans="1:28" x14ac:dyDescent="0.2">
      <c r="A1265" s="121">
        <v>1.0908203125</v>
      </c>
      <c r="W1265" s="124">
        <v>37.66875559534467</v>
      </c>
      <c r="X1265" s="124"/>
      <c r="Y1265" s="124"/>
      <c r="Z1265" s="159"/>
      <c r="AA1265" s="124"/>
      <c r="AB1265" s="124"/>
    </row>
    <row r="1266" spans="1:28" x14ac:dyDescent="0.2">
      <c r="A1266" s="121">
        <v>1.0035460992907801</v>
      </c>
      <c r="W1266" s="124">
        <v>37.661562622693367</v>
      </c>
      <c r="X1266" s="124"/>
      <c r="Y1266" s="124"/>
      <c r="Z1266" s="159"/>
      <c r="AA1266" s="124"/>
      <c r="AB1266" s="124"/>
    </row>
    <row r="1267" spans="1:28" x14ac:dyDescent="0.2">
      <c r="A1267" s="121">
        <v>1.1535859269282815</v>
      </c>
      <c r="W1267" s="124">
        <v>39.955425219941347</v>
      </c>
      <c r="X1267" s="124"/>
      <c r="Y1267" s="124"/>
      <c r="Z1267" s="159"/>
      <c r="AA1267" s="124"/>
      <c r="AB1267" s="124"/>
    </row>
    <row r="1268" spans="1:28" x14ac:dyDescent="0.2">
      <c r="A1268" s="121">
        <v>0.91491596638655459</v>
      </c>
      <c r="W1268" s="124">
        <v>38.571756601607348</v>
      </c>
      <c r="X1268" s="124"/>
      <c r="Y1268" s="124"/>
      <c r="Z1268" s="159"/>
      <c r="AA1268" s="124"/>
      <c r="AB1268" s="124"/>
    </row>
    <row r="1269" spans="1:28" x14ac:dyDescent="0.2">
      <c r="A1269" s="121">
        <v>1.3904593639575973</v>
      </c>
      <c r="W1269" s="124">
        <v>40.822109275730625</v>
      </c>
      <c r="X1269" s="124"/>
      <c r="Y1269" s="124"/>
      <c r="Z1269" s="159"/>
      <c r="AA1269" s="124"/>
      <c r="AB1269" s="124"/>
    </row>
    <row r="1270" spans="1:28" x14ac:dyDescent="0.2">
      <c r="A1270" s="121">
        <v>1.2172774869109948</v>
      </c>
      <c r="W1270" s="124">
        <v>39</v>
      </c>
      <c r="X1270" s="124"/>
      <c r="Y1270" s="124"/>
      <c r="Z1270" s="159"/>
      <c r="AA1270" s="124"/>
      <c r="AB1270" s="124"/>
    </row>
    <row r="1271" spans="1:28" x14ac:dyDescent="0.2">
      <c r="A1271" s="121">
        <v>1.0371674491392802</v>
      </c>
      <c r="W1271" s="124">
        <v>35.005658242172764</v>
      </c>
      <c r="X1271" s="124"/>
      <c r="Y1271" s="124"/>
      <c r="Z1271" s="159"/>
      <c r="AA1271" s="124"/>
      <c r="AB1271" s="124"/>
    </row>
    <row r="1272" spans="1:28" x14ac:dyDescent="0.2">
      <c r="A1272" s="121">
        <v>1.7540983606557377</v>
      </c>
      <c r="W1272" s="124">
        <v>39.598680593732823</v>
      </c>
      <c r="X1272" s="124"/>
      <c r="Y1272" s="124"/>
      <c r="Z1272" s="159"/>
      <c r="AA1272" s="124"/>
      <c r="AB1272" s="124"/>
    </row>
    <row r="1273" spans="1:28" x14ac:dyDescent="0.2">
      <c r="A1273" s="121">
        <v>0.4428322692977365</v>
      </c>
      <c r="W1273" s="124">
        <v>33.423984272608124</v>
      </c>
      <c r="X1273" s="124"/>
      <c r="Y1273" s="124"/>
      <c r="Z1273" s="159"/>
      <c r="AA1273" s="124"/>
      <c r="AB1273" s="124"/>
    </row>
    <row r="1274" spans="1:28" x14ac:dyDescent="0.2">
      <c r="A1274" s="121">
        <v>0.6292134831460674</v>
      </c>
      <c r="W1274" s="124">
        <v>35.032142857142858</v>
      </c>
      <c r="X1274" s="124"/>
      <c r="Y1274" s="124"/>
      <c r="Z1274" s="159"/>
      <c r="AA1274" s="124"/>
      <c r="AB1274" s="124"/>
    </row>
    <row r="1275" spans="1:28" x14ac:dyDescent="0.2">
      <c r="A1275" s="121">
        <v>0.92105263157894735</v>
      </c>
      <c r="W1275" s="124">
        <v>35.714285714285715</v>
      </c>
      <c r="X1275" s="124"/>
      <c r="Y1275" s="124"/>
      <c r="Z1275" s="159"/>
      <c r="AA1275" s="124"/>
      <c r="AB1275" s="124"/>
    </row>
    <row r="1276" spans="1:28" x14ac:dyDescent="0.2">
      <c r="A1276" s="121">
        <v>1.3245702730030333</v>
      </c>
      <c r="W1276" s="124">
        <v>38.079389312977099</v>
      </c>
      <c r="X1276" s="124"/>
      <c r="Y1276" s="124"/>
      <c r="Z1276" s="159"/>
      <c r="AA1276" s="124"/>
      <c r="AB1276" s="124"/>
    </row>
    <row r="1277" spans="1:28" x14ac:dyDescent="0.2">
      <c r="A1277" s="121">
        <v>0.51691151349504616</v>
      </c>
      <c r="W1277" s="124">
        <v>35.726371447455385</v>
      </c>
      <c r="X1277" s="124"/>
      <c r="Y1277" s="124"/>
      <c r="Z1277" s="159"/>
      <c r="AA1277" s="124"/>
      <c r="AB1277" s="124"/>
    </row>
    <row r="1278" spans="1:28" x14ac:dyDescent="0.2">
      <c r="A1278" s="121">
        <v>1.6685878962536023</v>
      </c>
      <c r="W1278" s="124">
        <v>39.464594127806564</v>
      </c>
      <c r="X1278" s="124"/>
      <c r="Y1278" s="124"/>
      <c r="Z1278" s="159"/>
      <c r="AA1278" s="124"/>
      <c r="AB1278" s="124"/>
    </row>
    <row r="1279" spans="1:28" x14ac:dyDescent="0.2">
      <c r="A1279" s="121">
        <v>1.5521472392638036</v>
      </c>
      <c r="W1279" s="124">
        <v>38.43873517786561</v>
      </c>
      <c r="X1279" s="124"/>
      <c r="Y1279" s="124"/>
      <c r="Z1279" s="159"/>
      <c r="AA1279" s="124"/>
      <c r="AB1279" s="124"/>
    </row>
    <row r="1280" spans="1:28" x14ac:dyDescent="0.2">
      <c r="A1280" s="121">
        <v>0.97526501766784457</v>
      </c>
      <c r="W1280" s="124">
        <v>32.992753623188406</v>
      </c>
      <c r="X1280" s="124"/>
      <c r="Y1280" s="124"/>
      <c r="Z1280" s="159"/>
      <c r="AA1280" s="124"/>
      <c r="AB1280" s="124"/>
    </row>
    <row r="1281" spans="1:28" x14ac:dyDescent="0.2">
      <c r="A1281" s="121">
        <v>2.2176870748299318</v>
      </c>
      <c r="W1281" s="124">
        <v>39.130879345603269</v>
      </c>
      <c r="X1281" s="124"/>
      <c r="Y1281" s="124"/>
      <c r="Z1281" s="159"/>
      <c r="AA1281" s="124"/>
      <c r="AB1281" s="124"/>
    </row>
    <row r="1282" spans="1:28" x14ac:dyDescent="0.2">
      <c r="A1282" s="121">
        <v>0.96615905245346867</v>
      </c>
      <c r="W1282" s="124">
        <v>38.446584938704028</v>
      </c>
      <c r="X1282" s="124"/>
      <c r="Y1282" s="124"/>
      <c r="Z1282" s="159"/>
      <c r="AA1282" s="124"/>
      <c r="AB1282" s="124"/>
    </row>
    <row r="1283" spans="1:28" x14ac:dyDescent="0.2">
      <c r="A1283" s="121">
        <v>0.92570422535211272</v>
      </c>
      <c r="W1283" s="124">
        <v>38.453404336249527</v>
      </c>
      <c r="X1283" s="124"/>
      <c r="Y1283" s="124"/>
      <c r="Z1283" s="159"/>
      <c r="AA1283" s="124"/>
      <c r="AB1283" s="124"/>
    </row>
    <row r="1284" spans="1:28" x14ac:dyDescent="0.2">
      <c r="A1284" s="121">
        <v>1.180327868852459</v>
      </c>
      <c r="W1284" s="124">
        <v>38.293650793650791</v>
      </c>
      <c r="X1284" s="124"/>
      <c r="Y1284" s="124"/>
      <c r="Z1284" s="159"/>
      <c r="AA1284" s="124"/>
      <c r="AB1284" s="124"/>
    </row>
    <row r="1285" spans="1:28" x14ac:dyDescent="0.2">
      <c r="A1285" s="121">
        <v>1.696035242290749</v>
      </c>
      <c r="W1285" s="124">
        <v>41.007792207792207</v>
      </c>
      <c r="X1285" s="124"/>
      <c r="Y1285" s="124"/>
      <c r="Z1285" s="159"/>
      <c r="AA1285" s="124"/>
      <c r="AB1285" s="124"/>
    </row>
    <row r="1286" spans="1:28" x14ac:dyDescent="0.2">
      <c r="A1286" s="121">
        <v>0.27602191319005476</v>
      </c>
      <c r="W1286" s="124">
        <v>38.180152671755728</v>
      </c>
      <c r="X1286" s="124"/>
      <c r="Y1286" s="124"/>
      <c r="Z1286" s="159"/>
      <c r="AA1286" s="124"/>
      <c r="AB1286" s="124"/>
    </row>
    <row r="1287" spans="1:28" x14ac:dyDescent="0.2">
      <c r="A1287" s="121">
        <v>0.15723951285520973</v>
      </c>
      <c r="W1287" s="124">
        <v>29.27538726333907</v>
      </c>
      <c r="X1287" s="124"/>
      <c r="Y1287" s="124"/>
      <c r="Z1287" s="159"/>
      <c r="AA1287" s="124"/>
      <c r="AB1287" s="124"/>
    </row>
    <row r="1288" spans="1:28" x14ac:dyDescent="0.2">
      <c r="A1288" s="121">
        <v>0.57082152974504252</v>
      </c>
      <c r="W1288" s="124">
        <v>32.399503722084368</v>
      </c>
      <c r="X1288" s="124"/>
      <c r="Y1288" s="124"/>
      <c r="Z1288" s="159"/>
      <c r="AA1288" s="124"/>
      <c r="AB1288" s="124"/>
    </row>
    <row r="1289" spans="1:28" x14ac:dyDescent="0.2">
      <c r="A1289" s="121">
        <v>1.0026624068157615</v>
      </c>
      <c r="W1289" s="124">
        <v>38.325544344131707</v>
      </c>
      <c r="X1289" s="124"/>
      <c r="Y1289" s="124"/>
      <c r="Z1289" s="159"/>
      <c r="AA1289" s="124"/>
      <c r="AB1289" s="124"/>
    </row>
    <row r="1290" spans="1:28" x14ac:dyDescent="0.2">
      <c r="A1290" s="121">
        <v>1.673170731707317</v>
      </c>
      <c r="W1290" s="124">
        <v>40</v>
      </c>
      <c r="X1290" s="124"/>
      <c r="Y1290" s="124"/>
      <c r="Z1290" s="159"/>
      <c r="AA1290" s="124"/>
      <c r="AB1290" s="124"/>
    </row>
    <row r="1291" spans="1:28" x14ac:dyDescent="0.2">
      <c r="A1291" s="121">
        <v>1.0335395636600455</v>
      </c>
      <c r="W1291" s="124">
        <v>38.63264020163831</v>
      </c>
      <c r="X1291" s="124"/>
      <c r="Y1291" s="124"/>
      <c r="Z1291" s="159"/>
      <c r="AA1291" s="124"/>
      <c r="AB1291" s="124"/>
    </row>
    <row r="1292" spans="1:28" x14ac:dyDescent="0.2">
      <c r="A1292" s="121">
        <v>1.9463087248322148</v>
      </c>
      <c r="W1292" s="124">
        <v>38.001724137931035</v>
      </c>
      <c r="X1292" s="124"/>
      <c r="Y1292" s="124"/>
      <c r="Z1292" s="159"/>
      <c r="AA1292" s="124"/>
      <c r="AB1292" s="124"/>
    </row>
    <row r="1293" spans="1:28" x14ac:dyDescent="0.2">
      <c r="A1293" s="121">
        <v>0.53180661577608146</v>
      </c>
      <c r="W1293" s="124">
        <v>34.688995215311003</v>
      </c>
      <c r="X1293" s="124"/>
      <c r="Y1293" s="124"/>
      <c r="Z1293" s="159"/>
      <c r="AA1293" s="124"/>
      <c r="AB1293" s="124"/>
    </row>
    <row r="1294" spans="1:28" x14ac:dyDescent="0.2">
      <c r="A1294" s="121">
        <v>1.1297250859106529</v>
      </c>
      <c r="B1294" s="125"/>
      <c r="W1294" s="124">
        <v>38.022813688212928</v>
      </c>
      <c r="X1294" s="124"/>
      <c r="Y1294" s="124"/>
      <c r="Z1294" s="159"/>
      <c r="AA1294" s="124"/>
      <c r="AB1294" s="124"/>
    </row>
    <row r="1295" spans="1:28" x14ac:dyDescent="0.2">
      <c r="A1295" s="128">
        <v>1</v>
      </c>
      <c r="B1295" s="124"/>
      <c r="X1295" s="60">
        <v>35.694490818030047</v>
      </c>
    </row>
    <row r="1296" spans="1:28" x14ac:dyDescent="0.2">
      <c r="A1296" s="128">
        <v>1.2485549132947977</v>
      </c>
      <c r="B1296" s="124"/>
      <c r="X1296" s="60">
        <v>38.020833333333336</v>
      </c>
    </row>
    <row r="1297" spans="1:24" x14ac:dyDescent="0.2">
      <c r="A1297" s="128">
        <v>0.70828729281767955</v>
      </c>
      <c r="B1297" s="124"/>
      <c r="X1297" s="60">
        <v>34.009360374414975</v>
      </c>
    </row>
    <row r="1298" spans="1:24" x14ac:dyDescent="0.2">
      <c r="A1298" s="128">
        <v>0.81442392260334218</v>
      </c>
      <c r="B1298" s="124"/>
      <c r="X1298" s="60">
        <v>35.249460043196542</v>
      </c>
    </row>
    <row r="1299" spans="1:24" x14ac:dyDescent="0.2">
      <c r="A1299" s="128">
        <v>0.83882149046793764</v>
      </c>
      <c r="B1299" s="124"/>
      <c r="X1299" s="60">
        <v>35.268595041322314</v>
      </c>
    </row>
    <row r="1300" spans="1:24" x14ac:dyDescent="0.2">
      <c r="A1300" s="128">
        <v>0.72580645161290325</v>
      </c>
      <c r="B1300" s="124"/>
      <c r="X1300" s="60">
        <v>34.1</v>
      </c>
    </row>
    <row r="1301" spans="1:24" x14ac:dyDescent="0.2">
      <c r="A1301" s="128">
        <v>1.3769017980636238</v>
      </c>
      <c r="B1301" s="124"/>
      <c r="X1301" s="60">
        <v>38.674033149171272</v>
      </c>
    </row>
    <row r="1302" spans="1:24" x14ac:dyDescent="0.2">
      <c r="A1302" s="128">
        <v>1.2819063004846527</v>
      </c>
      <c r="B1302" s="124"/>
      <c r="X1302" s="60">
        <v>38.563327032136108</v>
      </c>
    </row>
    <row r="1303" spans="1:24" x14ac:dyDescent="0.2">
      <c r="A1303" s="128">
        <v>1.2924335378323109</v>
      </c>
      <c r="B1303" s="124"/>
      <c r="X1303" s="60">
        <v>37.183544303797468</v>
      </c>
    </row>
    <row r="1304" spans="1:24" x14ac:dyDescent="0.2">
      <c r="A1304" s="128">
        <v>1.8199513381995134</v>
      </c>
      <c r="B1304" s="124"/>
      <c r="X1304" s="60">
        <v>38.582887700534762</v>
      </c>
    </row>
    <row r="1305" spans="1:24" x14ac:dyDescent="0.2">
      <c r="A1305" s="128">
        <v>1.2196679438058748</v>
      </c>
      <c r="B1305" s="124"/>
      <c r="X1305" s="60">
        <v>35.089005235602095</v>
      </c>
    </row>
    <row r="1306" spans="1:24" x14ac:dyDescent="0.2">
      <c r="A1306" s="128">
        <v>2.1788413098236776</v>
      </c>
      <c r="B1306" s="124"/>
      <c r="X1306" s="60">
        <v>37.751445086705203</v>
      </c>
    </row>
    <row r="1307" spans="1:24" x14ac:dyDescent="0.2">
      <c r="A1307" s="128">
        <v>1.7933333333333332</v>
      </c>
      <c r="B1307" s="124"/>
      <c r="X1307" s="60">
        <v>37.182156133828997</v>
      </c>
    </row>
    <row r="1308" spans="1:24" x14ac:dyDescent="0.2">
      <c r="A1308" s="128">
        <v>1.7604306864064603</v>
      </c>
      <c r="B1308" s="124"/>
      <c r="X1308" s="60">
        <v>37.616207951070336</v>
      </c>
    </row>
    <row r="1309" spans="1:24" x14ac:dyDescent="0.2">
      <c r="A1309" s="128">
        <v>1.2628336755646816</v>
      </c>
      <c r="B1309" s="124"/>
      <c r="X1309" s="60">
        <v>38.631436314363143</v>
      </c>
    </row>
    <row r="1310" spans="1:24" x14ac:dyDescent="0.2">
      <c r="A1310" s="128">
        <v>2.4745011086474502</v>
      </c>
      <c r="B1310" s="124"/>
      <c r="X1310" s="60">
        <v>39.009856630824373</v>
      </c>
    </row>
    <row r="1311" spans="1:24" x14ac:dyDescent="0.2">
      <c r="A1311" s="128">
        <v>1.8412698412698412</v>
      </c>
      <c r="B1311" s="124"/>
      <c r="X1311" s="60">
        <v>38.086206896551722</v>
      </c>
    </row>
    <row r="1312" spans="1:24" x14ac:dyDescent="0.2">
      <c r="A1312" s="128">
        <v>1.6378066378066378</v>
      </c>
      <c r="B1312" s="124"/>
      <c r="X1312" s="60">
        <v>37.689427312775329</v>
      </c>
    </row>
    <row r="1313" spans="1:25" x14ac:dyDescent="0.2">
      <c r="A1313" s="128">
        <v>1.9657064471879286</v>
      </c>
      <c r="B1313" s="124"/>
      <c r="X1313" s="60">
        <v>38.990230286113047</v>
      </c>
    </row>
    <row r="1314" spans="1:25" x14ac:dyDescent="0.2">
      <c r="A1314" s="128">
        <v>1.765625</v>
      </c>
      <c r="B1314" s="124"/>
      <c r="X1314" s="60">
        <v>38.716814159292035</v>
      </c>
    </row>
    <row r="1315" spans="1:25" x14ac:dyDescent="0.2">
      <c r="A1315" s="128">
        <v>1.3958333333333333</v>
      </c>
      <c r="B1315" s="124"/>
      <c r="X1315" s="60">
        <v>38.479477611940297</v>
      </c>
    </row>
    <row r="1316" spans="1:25" x14ac:dyDescent="0.2">
      <c r="A1316" s="128">
        <v>1.5706106870229009</v>
      </c>
      <c r="B1316" s="124"/>
      <c r="X1316" s="60">
        <v>38.493317132442286</v>
      </c>
    </row>
    <row r="1317" spans="1:25" x14ac:dyDescent="0.2">
      <c r="A1317" s="128">
        <v>1.122599704579025</v>
      </c>
      <c r="B1317" s="124"/>
      <c r="X1317" s="60">
        <v>36.217105263157897</v>
      </c>
    </row>
    <row r="1318" spans="1:25" x14ac:dyDescent="0.2">
      <c r="A1318" s="128">
        <v>1.4456384323640961</v>
      </c>
      <c r="B1318" s="124"/>
      <c r="X1318" s="60">
        <v>38</v>
      </c>
    </row>
    <row r="1319" spans="1:25" x14ac:dyDescent="0.2">
      <c r="A1319" s="128">
        <v>1.6535433070866141</v>
      </c>
      <c r="B1319" s="124"/>
      <c r="X1319" s="60">
        <v>39.002380952380953</v>
      </c>
    </row>
    <row r="1320" spans="1:25" x14ac:dyDescent="0.2">
      <c r="A1320" s="128">
        <v>1.0401891252955082</v>
      </c>
      <c r="B1320" s="124"/>
      <c r="X1320" s="60">
        <v>35.977272727272727</v>
      </c>
    </row>
    <row r="1321" spans="1:25" x14ac:dyDescent="0.2">
      <c r="A1321" s="128">
        <v>1.8</v>
      </c>
      <c r="B1321" s="124"/>
      <c r="X1321" s="60">
        <v>37.837837837837839</v>
      </c>
    </row>
    <row r="1322" spans="1:25" x14ac:dyDescent="0.2">
      <c r="A1322" s="152">
        <v>1.099502487562189</v>
      </c>
      <c r="Y1322" s="60">
        <v>34.398190045248867</v>
      </c>
    </row>
    <row r="1323" spans="1:25" x14ac:dyDescent="0.2">
      <c r="A1323" s="152">
        <v>0.50274223034734922</v>
      </c>
      <c r="Y1323" s="60">
        <v>29.272727272727273</v>
      </c>
    </row>
    <row r="1324" spans="1:25" x14ac:dyDescent="0.2">
      <c r="A1324" s="152">
        <v>0.57493188010899188</v>
      </c>
      <c r="Y1324" s="60">
        <v>32</v>
      </c>
    </row>
    <row r="1325" spans="1:25" x14ac:dyDescent="0.2">
      <c r="A1325" s="152">
        <v>0.43827443781551167</v>
      </c>
      <c r="Y1325" s="60">
        <v>31.518324607329841</v>
      </c>
    </row>
    <row r="1326" spans="1:25" x14ac:dyDescent="0.2">
      <c r="A1326" s="152">
        <v>0.693304535637149</v>
      </c>
      <c r="Y1326" s="60">
        <v>34.942886812045693</v>
      </c>
    </row>
    <row r="1327" spans="1:25" x14ac:dyDescent="0.2">
      <c r="A1327" s="152">
        <v>1.3220338983050848</v>
      </c>
      <c r="Y1327" s="60">
        <v>37.115384615384613</v>
      </c>
    </row>
    <row r="1328" spans="1:25" x14ac:dyDescent="0.2">
      <c r="A1328" s="152">
        <v>0.8973607038123167</v>
      </c>
      <c r="Y1328" s="60">
        <v>33.872549019607845</v>
      </c>
    </row>
    <row r="1329" spans="1:25" x14ac:dyDescent="0.2">
      <c r="A1329" s="152">
        <v>0.9615749525616698</v>
      </c>
      <c r="Y1329" s="60">
        <v>36.277257030093736</v>
      </c>
    </row>
    <row r="1330" spans="1:25" x14ac:dyDescent="0.2">
      <c r="A1330" s="152">
        <v>0.206794682422452</v>
      </c>
      <c r="Y1330" s="60">
        <v>25.4</v>
      </c>
    </row>
    <row r="1331" spans="1:25" x14ac:dyDescent="0.2">
      <c r="A1331" s="152">
        <v>0.40519239684747332</v>
      </c>
      <c r="Y1331" s="60">
        <v>30.839816933638446</v>
      </c>
    </row>
    <row r="1332" spans="1:25" x14ac:dyDescent="0.2">
      <c r="A1332" s="152">
        <v>1.8502415458937198</v>
      </c>
      <c r="Y1332" s="60">
        <v>37.085726718885986</v>
      </c>
    </row>
    <row r="1333" spans="1:25" x14ac:dyDescent="0.2">
      <c r="A1333" s="152">
        <v>0.98896247240618107</v>
      </c>
      <c r="Y1333" s="60">
        <v>34.620535714285715</v>
      </c>
    </row>
    <row r="1334" spans="1:25" x14ac:dyDescent="0.2">
      <c r="A1334" s="152">
        <v>1.1369193154034229</v>
      </c>
      <c r="Y1334" s="60">
        <v>35.521146953405015</v>
      </c>
    </row>
    <row r="1335" spans="1:25" x14ac:dyDescent="0.2">
      <c r="A1335" s="152">
        <v>1.1319942611190819</v>
      </c>
      <c r="Y1335" s="60">
        <v>36.565272496831433</v>
      </c>
    </row>
    <row r="1336" spans="1:25" x14ac:dyDescent="0.2">
      <c r="A1336" s="152">
        <v>1.8333333333333333</v>
      </c>
      <c r="Y1336" s="60">
        <v>38.343108504398828</v>
      </c>
    </row>
    <row r="1337" spans="1:25" x14ac:dyDescent="0.2">
      <c r="A1337" s="152">
        <v>0.45867542419266555</v>
      </c>
      <c r="Y1337" s="60">
        <v>29.834128878281621</v>
      </c>
    </row>
    <row r="1338" spans="1:25" x14ac:dyDescent="0.2">
      <c r="A1338" s="152">
        <v>0.40379403794037938</v>
      </c>
      <c r="Y1338" s="60">
        <v>30.370805369127517</v>
      </c>
    </row>
    <row r="1339" spans="1:25" x14ac:dyDescent="0.2">
      <c r="A1339" s="152">
        <v>0.36140470508012273</v>
      </c>
      <c r="Y1339" s="60">
        <v>29.992452830188679</v>
      </c>
    </row>
    <row r="1340" spans="1:25" x14ac:dyDescent="0.2">
      <c r="A1340" s="152">
        <v>0.28224225793806351</v>
      </c>
      <c r="Y1340" s="60">
        <v>28.911111111111111</v>
      </c>
    </row>
    <row r="1341" spans="1:25" x14ac:dyDescent="0.2">
      <c r="A1341" s="152">
        <v>1.5078821110349554</v>
      </c>
      <c r="Y1341" s="60">
        <v>37.560454545454547</v>
      </c>
    </row>
    <row r="1342" spans="1:25" x14ac:dyDescent="0.2">
      <c r="A1342" s="152">
        <v>1.4382661996497372</v>
      </c>
      <c r="Y1342" s="60">
        <v>38.012176560121766</v>
      </c>
    </row>
    <row r="1343" spans="1:25" x14ac:dyDescent="0.2">
      <c r="A1343" s="152">
        <v>1.3432494279176201</v>
      </c>
      <c r="Y1343" s="60">
        <v>37.785349233390122</v>
      </c>
    </row>
    <row r="1344" spans="1:25" x14ac:dyDescent="0.2">
      <c r="A1344" s="152">
        <v>1.6576879910213242</v>
      </c>
      <c r="Y1344" s="60">
        <v>38.997968855788763</v>
      </c>
    </row>
    <row r="1345" spans="1:25" x14ac:dyDescent="0.2">
      <c r="A1345" s="152">
        <v>0.88403041825095052</v>
      </c>
      <c r="Y1345" s="60">
        <v>35.032258064516128</v>
      </c>
    </row>
    <row r="1346" spans="1:25" x14ac:dyDescent="0.2">
      <c r="A1346" s="152">
        <v>1.6868198307134219</v>
      </c>
      <c r="Y1346" s="60">
        <v>36.240143369175627</v>
      </c>
    </row>
    <row r="1347" spans="1:25" x14ac:dyDescent="0.2">
      <c r="A1347" s="152">
        <v>1.0298013245033113</v>
      </c>
      <c r="Y1347" s="60">
        <v>36.137906395141123</v>
      </c>
    </row>
    <row r="1348" spans="1:25" x14ac:dyDescent="0.2">
      <c r="A1348" s="152">
        <v>1.4479768786127167</v>
      </c>
      <c r="Y1348" s="60">
        <v>38.280581693755344</v>
      </c>
    </row>
    <row r="1349" spans="1:25" x14ac:dyDescent="0.2">
      <c r="A1349" s="152">
        <v>0.72892938496583148</v>
      </c>
      <c r="Y1349" s="60">
        <v>34.59375</v>
      </c>
    </row>
    <row r="1350" spans="1:25" x14ac:dyDescent="0.2">
      <c r="A1350" s="152">
        <v>1.4664179104477613</v>
      </c>
      <c r="Y1350" s="60">
        <v>37.784987277353693</v>
      </c>
    </row>
    <row r="1351" spans="1:25" x14ac:dyDescent="0.2">
      <c r="A1351" s="152">
        <v>0.36295871559633025</v>
      </c>
      <c r="Y1351" s="60">
        <v>29.048973143759873</v>
      </c>
    </row>
    <row r="1352" spans="1:25" x14ac:dyDescent="0.2">
      <c r="A1352" s="152">
        <v>0.44158878504672899</v>
      </c>
      <c r="Y1352" s="60">
        <v>30.600529100529101</v>
      </c>
    </row>
    <row r="1353" spans="1:25" x14ac:dyDescent="0.2">
      <c r="A1353" s="152">
        <v>0.67162471395881007</v>
      </c>
      <c r="Y1353" s="60">
        <v>34.463373083475297</v>
      </c>
    </row>
    <row r="1354" spans="1:25" x14ac:dyDescent="0.2">
      <c r="A1354" s="152">
        <v>1.212979890310786</v>
      </c>
      <c r="Y1354" s="60">
        <v>36.262245666917863</v>
      </c>
    </row>
    <row r="1355" spans="1:25" x14ac:dyDescent="0.2">
      <c r="A1355" s="152">
        <v>0.53227633069082669</v>
      </c>
      <c r="Y1355" s="60">
        <v>30.319148936170212</v>
      </c>
    </row>
    <row r="1356" spans="1:25" x14ac:dyDescent="0.2">
      <c r="A1356" s="152">
        <v>0.26510574018126887</v>
      </c>
      <c r="Y1356" s="60">
        <v>26.495726495726494</v>
      </c>
    </row>
    <row r="1357" spans="1:25" x14ac:dyDescent="0.2">
      <c r="A1357" s="152">
        <v>0.29407488186114139</v>
      </c>
      <c r="Y1357" s="60">
        <v>27.441285537700864</v>
      </c>
    </row>
    <row r="1358" spans="1:25" x14ac:dyDescent="0.2">
      <c r="A1358" s="152">
        <v>0.98942917547568709</v>
      </c>
      <c r="Y1358" s="60">
        <v>36.944444444444443</v>
      </c>
    </row>
    <row r="1359" spans="1:25" x14ac:dyDescent="0.2">
      <c r="A1359" s="152">
        <v>0.67902208201892744</v>
      </c>
      <c r="Y1359" s="60">
        <v>34.076655052264812</v>
      </c>
    </row>
    <row r="1360" spans="1:25" x14ac:dyDescent="0.2">
      <c r="A1360" s="152">
        <v>2.0755441741357235</v>
      </c>
      <c r="Y1360" s="60">
        <v>39.241209130166567</v>
      </c>
    </row>
    <row r="1361" spans="1:28" x14ac:dyDescent="0.2">
      <c r="A1361" s="152">
        <v>2.1823834196891192</v>
      </c>
      <c r="Y1361" s="60">
        <v>38.038936372269703</v>
      </c>
    </row>
    <row r="1362" spans="1:28" x14ac:dyDescent="0.2">
      <c r="A1362" s="152">
        <v>0.18899733806566105</v>
      </c>
      <c r="Y1362" s="60">
        <v>24.115805946791863</v>
      </c>
    </row>
    <row r="1363" spans="1:28" x14ac:dyDescent="0.2">
      <c r="A1363" s="152">
        <v>0.12468982630272953</v>
      </c>
      <c r="Y1363" s="60">
        <v>23.714759535655059</v>
      </c>
    </row>
    <row r="1364" spans="1:28" x14ac:dyDescent="0.2">
      <c r="A1364" s="152">
        <v>0.46709677419354839</v>
      </c>
      <c r="Y1364" s="60">
        <v>30.69060773480663</v>
      </c>
    </row>
    <row r="1365" spans="1:28" x14ac:dyDescent="0.2">
      <c r="A1365" s="152">
        <v>0.36659700452803901</v>
      </c>
      <c r="Y1365" s="60">
        <v>29.087885985748219</v>
      </c>
    </row>
    <row r="1366" spans="1:28" x14ac:dyDescent="0.2">
      <c r="A1366" s="152">
        <v>0.19048836614676554</v>
      </c>
      <c r="Y1366" s="60">
        <v>25.261744966442954</v>
      </c>
    </row>
    <row r="1367" spans="1:28" x14ac:dyDescent="0.2">
      <c r="A1367" s="152">
        <v>0.26341127922971114</v>
      </c>
      <c r="Y1367" s="60">
        <v>26.557876414273281</v>
      </c>
    </row>
    <row r="1368" spans="1:28" x14ac:dyDescent="0.2">
      <c r="A1368" s="152">
        <v>0.50810810810810814</v>
      </c>
      <c r="Y1368" s="60">
        <v>32.205029013539651</v>
      </c>
    </row>
    <row r="1369" spans="1:28" x14ac:dyDescent="0.2">
      <c r="A1369" s="152">
        <v>0.38090646094503378</v>
      </c>
      <c r="Y1369" s="60">
        <v>28.430379746835442</v>
      </c>
    </row>
    <row r="1370" spans="1:28" x14ac:dyDescent="0.2">
      <c r="A1370" s="152">
        <v>1.2370370370370369</v>
      </c>
      <c r="Y1370" s="60">
        <v>36.427145708582835</v>
      </c>
    </row>
    <row r="1371" spans="1:28" x14ac:dyDescent="0.2">
      <c r="A1371" s="152">
        <v>1.1036144578313254</v>
      </c>
      <c r="Y1371" s="60">
        <v>36.135371179039304</v>
      </c>
    </row>
    <row r="1372" spans="1:28" x14ac:dyDescent="0.2">
      <c r="A1372" s="152">
        <v>0.47768698931489628</v>
      </c>
      <c r="Y1372" s="60">
        <v>30.789473684210527</v>
      </c>
    </row>
    <row r="1373" spans="1:28" x14ac:dyDescent="0.2">
      <c r="A1373" s="152">
        <v>0.84936479128856623</v>
      </c>
      <c r="Y1373" s="60">
        <v>35.803418803418801</v>
      </c>
    </row>
    <row r="1374" spans="1:28" x14ac:dyDescent="0.2">
      <c r="A1374" s="156">
        <v>1.0654820143884893</v>
      </c>
      <c r="B1374" s="113"/>
      <c r="C1374" s="113"/>
      <c r="D1374" s="113"/>
      <c r="E1374" s="113"/>
      <c r="F1374" s="113"/>
      <c r="G1374" s="113"/>
      <c r="H1374" s="113"/>
      <c r="J1374" s="113"/>
      <c r="K1374" s="113"/>
      <c r="L1374" s="113"/>
      <c r="M1374" s="113"/>
      <c r="N1374" s="113"/>
      <c r="O1374" s="113"/>
      <c r="P1374" s="113"/>
      <c r="Q1374" s="113"/>
      <c r="R1374" s="113"/>
      <c r="S1374" s="113"/>
      <c r="T1374" s="113"/>
      <c r="U1374" s="113"/>
      <c r="V1374" s="113"/>
      <c r="W1374" s="113"/>
      <c r="X1374" s="113"/>
      <c r="Y1374" s="113"/>
      <c r="Z1374" s="160">
        <v>35.541383641004174</v>
      </c>
      <c r="AA1374" s="113"/>
      <c r="AB1374" s="113"/>
    </row>
    <row r="1375" spans="1:28" x14ac:dyDescent="0.2">
      <c r="A1375" s="155">
        <v>1.300646</v>
      </c>
      <c r="Z1375" s="160">
        <v>36.122050119709741</v>
      </c>
    </row>
    <row r="1376" spans="1:28" x14ac:dyDescent="0.2">
      <c r="A1376" s="155">
        <v>0.9569717741935484</v>
      </c>
      <c r="Z1376" s="160">
        <v>35.393904663989652</v>
      </c>
    </row>
    <row r="1377" spans="1:26" x14ac:dyDescent="0.2">
      <c r="A1377" s="155">
        <v>1.4508393285371703</v>
      </c>
      <c r="Z1377" s="160">
        <v>39.33884297520661</v>
      </c>
    </row>
    <row r="1378" spans="1:26" x14ac:dyDescent="0.2">
      <c r="A1378" s="155">
        <v>0.34700239808153477</v>
      </c>
      <c r="Z1378" s="160">
        <v>30.877677954388389</v>
      </c>
    </row>
    <row r="1379" spans="1:26" x14ac:dyDescent="0.2">
      <c r="A1379" s="155">
        <v>0.35241635687732342</v>
      </c>
      <c r="Z1379" s="160">
        <v>28.481012658227847</v>
      </c>
    </row>
    <row r="1380" spans="1:26" x14ac:dyDescent="0.2">
      <c r="A1380" s="155">
        <v>0.27386363636363636</v>
      </c>
      <c r="Z1380" s="160">
        <v>32.849239280774555</v>
      </c>
    </row>
    <row r="1381" spans="1:26" x14ac:dyDescent="0.2">
      <c r="A1381" s="155">
        <v>1.8512807017543857</v>
      </c>
      <c r="Z1381" s="160">
        <v>38.789106234118222</v>
      </c>
    </row>
    <row r="1382" spans="1:26" x14ac:dyDescent="0.2">
      <c r="A1382" s="155">
        <v>1.5</v>
      </c>
      <c r="Z1382" s="160">
        <v>40</v>
      </c>
    </row>
    <row r="1383" spans="1:26" x14ac:dyDescent="0.2">
      <c r="A1383" s="155">
        <v>1.1957459677419355</v>
      </c>
      <c r="Z1383" s="160">
        <v>33.72169485238328</v>
      </c>
    </row>
    <row r="1384" spans="1:26" x14ac:dyDescent="0.2">
      <c r="A1384" s="155">
        <v>0.63508771929824559</v>
      </c>
      <c r="Z1384" s="160">
        <v>32.044198895027627</v>
      </c>
    </row>
    <row r="1385" spans="1:26" x14ac:dyDescent="0.2">
      <c r="A1385" s="155">
        <v>1.0179419525065962</v>
      </c>
      <c r="Z1385" s="160">
        <v>34.992223950233281</v>
      </c>
    </row>
    <row r="1386" spans="1:26" x14ac:dyDescent="0.2">
      <c r="A1386" s="155">
        <v>0.96198830409356728</v>
      </c>
      <c r="Z1386" s="160">
        <v>35.714285714285715</v>
      </c>
    </row>
    <row r="1387" spans="1:26" x14ac:dyDescent="0.2">
      <c r="A1387" s="155">
        <v>0.2513019256388519</v>
      </c>
      <c r="Z1387" s="160">
        <v>27.46987951807229</v>
      </c>
    </row>
    <row r="1388" spans="1:26" x14ac:dyDescent="0.2">
      <c r="A1388" s="155">
        <v>1.4705882352941178</v>
      </c>
      <c r="Z1388" s="160">
        <v>38.94736842105263</v>
      </c>
    </row>
    <row r="1389" spans="1:26" x14ac:dyDescent="0.2">
      <c r="A1389" s="155">
        <v>0.98162729658792647</v>
      </c>
      <c r="Z1389" s="160">
        <v>33.422459893048128</v>
      </c>
    </row>
    <row r="1390" spans="1:26" x14ac:dyDescent="0.2">
      <c r="A1390" s="155">
        <v>0.44323144104803491</v>
      </c>
      <c r="Z1390" s="160">
        <v>34.482758620689658</v>
      </c>
    </row>
    <row r="1391" spans="1:26" x14ac:dyDescent="0.2">
      <c r="A1391" s="155">
        <v>1.9858757062146892</v>
      </c>
      <c r="Z1391" s="160">
        <v>38.40682788051209</v>
      </c>
    </row>
    <row r="1392" spans="1:26" x14ac:dyDescent="0.2">
      <c r="A1392" s="155">
        <v>2.0739644970414202</v>
      </c>
      <c r="Z1392" s="160">
        <v>38.516405135520685</v>
      </c>
    </row>
    <row r="1393" spans="1:27" x14ac:dyDescent="0.2">
      <c r="A1393" s="155">
        <v>0.64189411764705884</v>
      </c>
      <c r="Z1393" s="160">
        <v>33.357159876101974</v>
      </c>
    </row>
    <row r="1394" spans="1:27" x14ac:dyDescent="0.2">
      <c r="A1394" s="155">
        <v>1.3277310924369747</v>
      </c>
      <c r="Z1394" s="160">
        <v>36.52320675105485</v>
      </c>
    </row>
    <row r="1395" spans="1:27" x14ac:dyDescent="0.2">
      <c r="A1395" s="155">
        <v>1.4542056074766354</v>
      </c>
      <c r="Z1395" s="160">
        <v>37.62982005141388</v>
      </c>
    </row>
    <row r="1396" spans="1:27" x14ac:dyDescent="0.2">
      <c r="A1396" s="155">
        <v>1.498371335504886</v>
      </c>
      <c r="Z1396" s="160">
        <v>36.304347826086953</v>
      </c>
    </row>
    <row r="1397" spans="1:27" x14ac:dyDescent="0.2">
      <c r="A1397" s="155">
        <v>1.6416978776529338</v>
      </c>
      <c r="Z1397" s="160">
        <v>35.057034220532323</v>
      </c>
    </row>
    <row r="1398" spans="1:27" x14ac:dyDescent="0.2">
      <c r="A1398" s="155">
        <v>1.7401822849807447</v>
      </c>
      <c r="Z1398" s="161">
        <v>37.208561214869846</v>
      </c>
    </row>
    <row r="1399" spans="1:27" x14ac:dyDescent="0.2">
      <c r="A1399" s="155">
        <v>1.3504140386571721</v>
      </c>
      <c r="Z1399" s="160">
        <v>37.440007472935093</v>
      </c>
    </row>
    <row r="1400" spans="1:27" x14ac:dyDescent="0.2">
      <c r="A1400" s="155">
        <v>1.0936504424778761</v>
      </c>
      <c r="Z1400" s="160">
        <v>37.087235922022401</v>
      </c>
    </row>
    <row r="1401" spans="1:27" x14ac:dyDescent="0.2">
      <c r="A1401" s="155">
        <v>0.66208527755430413</v>
      </c>
      <c r="Z1401" s="160">
        <v>34.667036059550021</v>
      </c>
    </row>
    <row r="1402" spans="1:27" x14ac:dyDescent="0.2">
      <c r="A1402" s="155">
        <v>1.273074474856779</v>
      </c>
      <c r="Z1402" s="160">
        <v>36.155000000000001</v>
      </c>
    </row>
    <row r="1403" spans="1:27" x14ac:dyDescent="0.2">
      <c r="A1403" s="155">
        <v>0.87</v>
      </c>
      <c r="Z1403" s="158">
        <v>35</v>
      </c>
    </row>
    <row r="1404" spans="1:27" x14ac:dyDescent="0.2">
      <c r="A1404" s="162">
        <v>1.017684887459807</v>
      </c>
      <c r="B1404" s="163"/>
      <c r="AA1404" s="60">
        <v>33.4913112164297</v>
      </c>
    </row>
    <row r="1405" spans="1:27" x14ac:dyDescent="0.2">
      <c r="A1405" s="162">
        <v>0.38829787234042551</v>
      </c>
      <c r="B1405" s="163"/>
      <c r="AA1405" s="60">
        <v>31.822971548998947</v>
      </c>
    </row>
    <row r="1406" spans="1:27" x14ac:dyDescent="0.2">
      <c r="A1406" s="162">
        <v>1.0275614140203715</v>
      </c>
      <c r="B1406" s="163"/>
      <c r="AA1406" s="60">
        <v>35.218658892128282</v>
      </c>
    </row>
    <row r="1407" spans="1:27" x14ac:dyDescent="0.2">
      <c r="A1407" s="162">
        <v>0.52825342465753422</v>
      </c>
      <c r="B1407" s="163"/>
      <c r="AA1407" s="60">
        <v>31.766612641815236</v>
      </c>
    </row>
    <row r="1408" spans="1:27" x14ac:dyDescent="0.2">
      <c r="A1408" s="162">
        <v>1.8213474640423921</v>
      </c>
      <c r="B1408" s="163"/>
      <c r="AA1408" s="60">
        <v>37.177888611803823</v>
      </c>
    </row>
    <row r="1409" spans="1:27" x14ac:dyDescent="0.2">
      <c r="A1409" s="162">
        <v>0.91014578994346917</v>
      </c>
      <c r="B1409" s="163"/>
      <c r="AA1409" s="60">
        <v>34.982020268061461</v>
      </c>
    </row>
    <row r="1410" spans="1:27" x14ac:dyDescent="0.2">
      <c r="A1410" s="162">
        <v>1.0050377833753148</v>
      </c>
      <c r="B1410" s="163"/>
      <c r="AA1410" s="60">
        <v>34.887218045112782</v>
      </c>
    </row>
    <row r="1411" spans="1:27" x14ac:dyDescent="0.2">
      <c r="A1411" s="162">
        <v>1.0341296928327646</v>
      </c>
      <c r="B1411" s="163"/>
      <c r="AA1411" s="60">
        <v>34.092409240924091</v>
      </c>
    </row>
    <row r="1412" spans="1:27" x14ac:dyDescent="0.2">
      <c r="A1412" s="162">
        <v>1.2051282051282051</v>
      </c>
      <c r="B1412" s="163"/>
      <c r="AA1412" s="60">
        <v>36.500506585612968</v>
      </c>
    </row>
    <row r="1413" spans="1:27" x14ac:dyDescent="0.2">
      <c r="A1413" s="162">
        <v>0.41616688396349411</v>
      </c>
      <c r="B1413" s="163"/>
      <c r="AA1413" s="60">
        <v>29.454887218045112</v>
      </c>
    </row>
    <row r="1414" spans="1:27" x14ac:dyDescent="0.2">
      <c r="A1414" s="162">
        <v>1.0406504065040652</v>
      </c>
      <c r="B1414" s="163"/>
      <c r="AA1414" s="60">
        <v>35.078125</v>
      </c>
    </row>
    <row r="1415" spans="1:27" x14ac:dyDescent="0.2">
      <c r="A1415" s="162">
        <v>1.0369811320754716</v>
      </c>
      <c r="B1415" s="163"/>
      <c r="AA1415" s="60">
        <v>35.05822416302766</v>
      </c>
    </row>
    <row r="1416" spans="1:27" x14ac:dyDescent="0.2">
      <c r="A1416" s="162">
        <v>0.96669477234401346</v>
      </c>
      <c r="B1416" s="163"/>
      <c r="AA1416" s="60">
        <v>36.611426079372002</v>
      </c>
    </row>
    <row r="1417" spans="1:27" x14ac:dyDescent="0.2">
      <c r="A1417" s="162">
        <v>1.1227106227106227</v>
      </c>
      <c r="B1417" s="163"/>
      <c r="AA1417" s="60">
        <v>36.095024469820558</v>
      </c>
    </row>
    <row r="1418" spans="1:27" x14ac:dyDescent="0.2">
      <c r="A1418" s="162">
        <v>1.1265306122448979</v>
      </c>
      <c r="B1418" s="163"/>
      <c r="AA1418" s="60">
        <v>36.0024154589372</v>
      </c>
    </row>
    <row r="1419" spans="1:27" x14ac:dyDescent="0.2">
      <c r="A1419" s="162">
        <v>1.1210797935688765</v>
      </c>
      <c r="B1419" s="163"/>
      <c r="AA1419" s="60">
        <v>37.623937677053824</v>
      </c>
    </row>
    <row r="1420" spans="1:27" x14ac:dyDescent="0.2">
      <c r="A1420" s="162">
        <v>0.65098039215686276</v>
      </c>
      <c r="B1420" s="163"/>
      <c r="AA1420" s="60">
        <v>34.166666666666664</v>
      </c>
    </row>
    <row r="1421" spans="1:27" x14ac:dyDescent="0.2">
      <c r="A1421" s="162">
        <v>1.6063044936284372</v>
      </c>
      <c r="B1421" s="163"/>
      <c r="AA1421" s="60">
        <v>38.830897703549063</v>
      </c>
    </row>
    <row r="1422" spans="1:27" x14ac:dyDescent="0.2">
      <c r="A1422" s="162">
        <v>1.6949602122015914</v>
      </c>
      <c r="B1422" s="163"/>
      <c r="AA1422" s="60">
        <v>39.801773604590508</v>
      </c>
    </row>
    <row r="1423" spans="1:27" x14ac:dyDescent="0.2">
      <c r="A1423" s="162">
        <v>1.4275303643724697</v>
      </c>
      <c r="B1423" s="163"/>
      <c r="AA1423" s="60">
        <v>36.389676687464551</v>
      </c>
    </row>
    <row r="1424" spans="1:27" x14ac:dyDescent="0.2">
      <c r="A1424" s="162">
        <v>1.0245283018867926</v>
      </c>
      <c r="B1424" s="163"/>
      <c r="AA1424" s="60">
        <v>36.850828729281766</v>
      </c>
    </row>
    <row r="1425" spans="1:27" x14ac:dyDescent="0.2">
      <c r="A1425" s="162">
        <v>1.3084929225645296</v>
      </c>
      <c r="B1425" s="163"/>
      <c r="AA1425" s="60">
        <v>37.989182309895007</v>
      </c>
    </row>
    <row r="1426" spans="1:27" x14ac:dyDescent="0.2">
      <c r="A1426" s="162">
        <v>0.56304985337243407</v>
      </c>
      <c r="B1426" s="163"/>
      <c r="AA1426" s="60">
        <v>32.083333333333336</v>
      </c>
    </row>
    <row r="1427" spans="1:27" x14ac:dyDescent="0.2">
      <c r="A1427" s="162">
        <v>1.6764705882352942</v>
      </c>
      <c r="B1427" s="163"/>
      <c r="AA1427" s="60">
        <v>36.725146198830409</v>
      </c>
    </row>
    <row r="1428" spans="1:27" x14ac:dyDescent="0.2">
      <c r="A1428" s="162">
        <v>1.6549586776859504</v>
      </c>
      <c r="B1428" s="163"/>
      <c r="AA1428" s="60">
        <v>39.498751560549316</v>
      </c>
    </row>
    <row r="1429" spans="1:27" x14ac:dyDescent="0.2">
      <c r="A1429" s="162">
        <v>0.24304961505560307</v>
      </c>
      <c r="B1429" s="163"/>
      <c r="AA1429" s="60">
        <v>26.025076990761107</v>
      </c>
    </row>
    <row r="1430" spans="1:27" x14ac:dyDescent="0.2">
      <c r="A1430" s="162">
        <v>0.33473980309423346</v>
      </c>
      <c r="B1430" s="163"/>
      <c r="AA1430" s="60">
        <v>28</v>
      </c>
    </row>
    <row r="1431" spans="1:27" x14ac:dyDescent="0.2">
      <c r="A1431" s="162">
        <v>2.0135823429541597</v>
      </c>
      <c r="B1431" s="163"/>
      <c r="AA1431" s="60">
        <v>37.18381112984823</v>
      </c>
    </row>
    <row r="1432" spans="1:27" x14ac:dyDescent="0.2">
      <c r="A1432" s="162">
        <v>2.0115830115830118</v>
      </c>
      <c r="B1432" s="163"/>
      <c r="AA1432" s="60">
        <v>37.063339731285986</v>
      </c>
    </row>
    <row r="1433" spans="1:27" x14ac:dyDescent="0.2">
      <c r="A1433" s="162">
        <v>1.4688796680497926</v>
      </c>
      <c r="B1433" s="163"/>
      <c r="AA1433" s="60">
        <v>37.923728813559322</v>
      </c>
    </row>
    <row r="1434" spans="1:27" x14ac:dyDescent="0.2">
      <c r="A1434" s="162">
        <v>1.887563884156729</v>
      </c>
      <c r="B1434" s="163"/>
      <c r="AA1434" s="60">
        <v>38.98014440433213</v>
      </c>
    </row>
    <row r="1435" spans="1:27" x14ac:dyDescent="0.2">
      <c r="A1435" s="162">
        <v>1.6091127098321343</v>
      </c>
      <c r="B1435" s="163"/>
      <c r="AA1435" s="60">
        <v>39.985096870342772</v>
      </c>
    </row>
    <row r="1436" spans="1:27" x14ac:dyDescent="0.2">
      <c r="A1436" s="162">
        <v>2.0893854748603351</v>
      </c>
      <c r="B1436" s="163"/>
      <c r="AA1436" s="60">
        <v>35.260695187165773</v>
      </c>
    </row>
    <row r="1437" spans="1:27" x14ac:dyDescent="0.2">
      <c r="A1437" s="162">
        <v>1.5309318715740015</v>
      </c>
      <c r="B1437" s="163"/>
      <c r="AA1437" s="60">
        <v>38.521739130434781</v>
      </c>
    </row>
    <row r="1438" spans="1:27" x14ac:dyDescent="0.2">
      <c r="A1438" s="162">
        <v>1.5207798871216007</v>
      </c>
      <c r="B1438" s="163"/>
      <c r="AA1438" s="60">
        <v>38.714574898785422</v>
      </c>
    </row>
    <row r="1439" spans="1:27" x14ac:dyDescent="0.2">
      <c r="A1439" s="162">
        <v>1.0264900662251655</v>
      </c>
      <c r="B1439" s="163"/>
      <c r="AA1439" s="60">
        <v>36.924731182795696</v>
      </c>
    </row>
    <row r="1440" spans="1:27" x14ac:dyDescent="0.2">
      <c r="A1440" s="162">
        <v>0.73846863468634683</v>
      </c>
      <c r="B1440" s="163"/>
      <c r="AA1440" s="60">
        <v>34.98750780762024</v>
      </c>
    </row>
    <row r="1441" spans="1:27" x14ac:dyDescent="0.2">
      <c r="A1441" s="162">
        <v>0.72051465332380271</v>
      </c>
      <c r="B1441" s="163"/>
      <c r="AA1441" s="60">
        <v>34.831349206349209</v>
      </c>
    </row>
    <row r="1442" spans="1:27" x14ac:dyDescent="0.2">
      <c r="A1442" s="162">
        <v>1.5474178403755869</v>
      </c>
      <c r="B1442" s="163"/>
      <c r="AA1442" s="60">
        <v>39.023058252427184</v>
      </c>
    </row>
    <row r="1443" spans="1:27" x14ac:dyDescent="0.2">
      <c r="A1443" s="162">
        <v>0.72025216706067774</v>
      </c>
      <c r="B1443" s="163"/>
      <c r="AA1443" s="60">
        <v>34.102844638949669</v>
      </c>
    </row>
    <row r="1444" spans="1:27" x14ac:dyDescent="0.2">
      <c r="A1444" s="162">
        <v>0.69832985386221291</v>
      </c>
      <c r="B1444" s="163"/>
      <c r="AA1444" s="60">
        <v>34.633781763826605</v>
      </c>
    </row>
    <row r="1445" spans="1:27" x14ac:dyDescent="0.2">
      <c r="A1445" s="162">
        <v>0.34795321637426901</v>
      </c>
      <c r="B1445" s="163"/>
      <c r="AA1445" s="60">
        <v>30.829831932773111</v>
      </c>
    </row>
    <row r="1446" spans="1:27" x14ac:dyDescent="0.2">
      <c r="A1446" s="162">
        <v>0.29715969989281887</v>
      </c>
      <c r="B1446" s="163"/>
      <c r="AA1446" s="60">
        <v>29.026149684400362</v>
      </c>
    </row>
    <row r="1447" spans="1:27" x14ac:dyDescent="0.2">
      <c r="A1447" s="162">
        <v>0.96141078838174276</v>
      </c>
      <c r="B1447" s="163"/>
      <c r="AA1447" s="60">
        <v>36.814846784635307</v>
      </c>
    </row>
    <row r="1448" spans="1:27" x14ac:dyDescent="0.2">
      <c r="A1448" s="162">
        <v>1.8975694444444444</v>
      </c>
      <c r="B1448" s="163"/>
      <c r="AA1448" s="60">
        <v>38.59194876486734</v>
      </c>
    </row>
    <row r="1449" spans="1:27" x14ac:dyDescent="0.2">
      <c r="A1449" s="162">
        <v>0.52561247216035634</v>
      </c>
      <c r="B1449" s="163"/>
      <c r="AA1449" s="60">
        <v>29.161016949152543</v>
      </c>
    </row>
    <row r="1450" spans="1:27" x14ac:dyDescent="0.2">
      <c r="A1450" s="162">
        <v>0.41580432737535278</v>
      </c>
      <c r="B1450" s="163"/>
      <c r="AA1450" s="60">
        <v>29.683257918552037</v>
      </c>
    </row>
    <row r="1451" spans="1:27" x14ac:dyDescent="0.2">
      <c r="A1451" s="162">
        <v>0.42918225547835381</v>
      </c>
      <c r="B1451" s="163"/>
      <c r="AA1451" s="60">
        <v>30.199252801992529</v>
      </c>
    </row>
    <row r="1452" spans="1:27" x14ac:dyDescent="0.2">
      <c r="A1452" s="162">
        <v>0.91662806855025469</v>
      </c>
      <c r="B1452" s="163"/>
      <c r="AA1452" s="60">
        <v>34.461849418898431</v>
      </c>
    </row>
    <row r="1453" spans="1:27" x14ac:dyDescent="0.2">
      <c r="A1453" s="162">
        <v>1.036214389183969</v>
      </c>
      <c r="B1453" s="163"/>
      <c r="AA1453" s="60">
        <v>36.533084808946874</v>
      </c>
    </row>
    <row r="1454" spans="1:27" x14ac:dyDescent="0.2">
      <c r="A1454" s="162">
        <v>0.4970041941282205</v>
      </c>
      <c r="B1454" s="163"/>
      <c r="AA1454" s="60">
        <v>29.089813140446051</v>
      </c>
    </row>
    <row r="1455" spans="1:27" x14ac:dyDescent="0.2">
      <c r="A1455" s="162">
        <v>1.175418125243096</v>
      </c>
      <c r="B1455" s="163"/>
      <c r="AA1455" s="60">
        <v>37.557908669755129</v>
      </c>
    </row>
    <row r="1456" spans="1:27" x14ac:dyDescent="0.2">
      <c r="A1456" s="162">
        <v>0.27675953079178883</v>
      </c>
      <c r="B1456" s="163"/>
      <c r="AA1456" s="60">
        <v>26.728476821192054</v>
      </c>
    </row>
    <row r="1457" spans="1:28" x14ac:dyDescent="0.2">
      <c r="A1457" s="162">
        <v>1.8102725366876311</v>
      </c>
      <c r="B1457" s="163"/>
      <c r="AA1457" s="60">
        <v>39.676896352055586</v>
      </c>
    </row>
    <row r="1458" spans="1:28" x14ac:dyDescent="0.2">
      <c r="A1458" s="164">
        <v>3.7317196167423093E-2</v>
      </c>
      <c r="B1458" s="153"/>
      <c r="AA1458" s="165">
        <v>18.375</v>
      </c>
      <c r="AB1458" s="165"/>
    </row>
    <row r="1459" spans="1:28" x14ac:dyDescent="0.2">
      <c r="A1459" s="164">
        <v>7.5935231714126181E-2</v>
      </c>
      <c r="B1459" s="153"/>
      <c r="AA1459" s="165">
        <v>20.25</v>
      </c>
      <c r="AB1459" s="165"/>
    </row>
    <row r="1460" spans="1:28" x14ac:dyDescent="0.2">
      <c r="A1460" s="164">
        <v>9.8643649815043158E-2</v>
      </c>
      <c r="B1460" s="153"/>
      <c r="AA1460" s="165">
        <v>21.254999999999999</v>
      </c>
      <c r="AB1460" s="165"/>
    </row>
    <row r="1461" spans="1:28" x14ac:dyDescent="0.2">
      <c r="A1461" s="164">
        <v>5.9999627331507252E-2</v>
      </c>
      <c r="B1461" s="153"/>
      <c r="AA1461" s="165">
        <v>18.27</v>
      </c>
      <c r="AB1461" s="165"/>
    </row>
    <row r="1462" spans="1:28" x14ac:dyDescent="0.2">
      <c r="A1462" s="164">
        <v>4.9926993547171589E-2</v>
      </c>
      <c r="B1462" s="153"/>
      <c r="AA1462" s="165">
        <v>18.135000000000002</v>
      </c>
      <c r="AB1462" s="165"/>
    </row>
    <row r="1463" spans="1:28" x14ac:dyDescent="0.2">
      <c r="A1463" s="164">
        <v>0.14672168729940394</v>
      </c>
      <c r="B1463" s="153"/>
      <c r="AA1463" s="165">
        <v>23.01</v>
      </c>
      <c r="AB1463" s="165"/>
    </row>
    <row r="1464" spans="1:28" x14ac:dyDescent="0.2">
      <c r="A1464" s="164">
        <v>0.10086385792191496</v>
      </c>
      <c r="B1464" s="153"/>
      <c r="AA1464" s="165">
        <v>21.12</v>
      </c>
      <c r="AB1464" s="165"/>
    </row>
    <row r="1465" spans="1:28" x14ac:dyDescent="0.2">
      <c r="A1465" s="164">
        <v>7.353854562619562E-2</v>
      </c>
      <c r="B1465" s="153"/>
      <c r="AA1465" s="165">
        <v>19.664999999999999</v>
      </c>
      <c r="AB1465" s="165"/>
    </row>
    <row r="1466" spans="1:28" x14ac:dyDescent="0.2">
      <c r="A1466" s="164">
        <v>0.16895969104513639</v>
      </c>
      <c r="B1466" s="153"/>
      <c r="AA1466" s="165">
        <v>23.475000000000001</v>
      </c>
      <c r="AB1466" s="165"/>
    </row>
    <row r="1467" spans="1:28" x14ac:dyDescent="0.2">
      <c r="A1467" s="164">
        <v>4.8977239988475939E-2</v>
      </c>
      <c r="B1467" s="153"/>
      <c r="AA1467" s="165">
        <v>18.3</v>
      </c>
      <c r="AB1467" s="165"/>
    </row>
    <row r="1468" spans="1:28" x14ac:dyDescent="0.2">
      <c r="A1468" s="164">
        <v>0.110685899322932</v>
      </c>
      <c r="B1468" s="153"/>
      <c r="AA1468" s="165">
        <v>21.75</v>
      </c>
      <c r="AB1468" s="165"/>
    </row>
    <row r="1469" spans="1:28" x14ac:dyDescent="0.2">
      <c r="A1469" s="164">
        <v>0.11740041928721175</v>
      </c>
      <c r="B1469" s="153"/>
      <c r="AA1469" s="165">
        <v>21</v>
      </c>
      <c r="AB1469" s="165"/>
    </row>
    <row r="1470" spans="1:28" x14ac:dyDescent="0.2">
      <c r="A1470" s="164">
        <v>0.22045855379188711</v>
      </c>
      <c r="B1470" s="153"/>
      <c r="AA1470" s="165">
        <v>24.75</v>
      </c>
      <c r="AB1470" s="165"/>
    </row>
    <row r="1471" spans="1:28" x14ac:dyDescent="0.2">
      <c r="A1471" s="164">
        <v>0.16622665493302041</v>
      </c>
      <c r="B1471" s="153"/>
      <c r="AA1471" s="165">
        <v>22.8</v>
      </c>
      <c r="AB1471" s="165"/>
    </row>
    <row r="1472" spans="1:28" x14ac:dyDescent="0.2">
      <c r="A1472" s="167">
        <v>0.13318410744264131</v>
      </c>
      <c r="AB1472" s="60">
        <v>23.03921568627451</v>
      </c>
    </row>
    <row r="1473" spans="1:28" x14ac:dyDescent="0.2">
      <c r="A1473" s="167">
        <v>0.18487705675725644</v>
      </c>
      <c r="AB1473" s="60">
        <v>24.62</v>
      </c>
    </row>
    <row r="1474" spans="1:28" x14ac:dyDescent="0.2">
      <c r="A1474" s="167">
        <v>0.23224568138195778</v>
      </c>
      <c r="AB1474" s="60">
        <v>27.998819362455727</v>
      </c>
    </row>
    <row r="1475" spans="1:28" x14ac:dyDescent="0.2">
      <c r="A1475" s="167">
        <v>0.26426264800861143</v>
      </c>
      <c r="AB1475" s="60">
        <v>29.022403258655803</v>
      </c>
    </row>
    <row r="1476" spans="1:28" x14ac:dyDescent="0.2">
      <c r="A1476" s="167">
        <v>0.26444205238607821</v>
      </c>
      <c r="AB1476" s="60">
        <v>30.62279511533243</v>
      </c>
    </row>
    <row r="1477" spans="1:28" x14ac:dyDescent="0.2">
      <c r="A1477" s="167">
        <v>0.30105263157894735</v>
      </c>
      <c r="AB1477" s="60">
        <v>28.95104895104895</v>
      </c>
    </row>
    <row r="1478" spans="1:28" x14ac:dyDescent="0.2">
      <c r="A1478" s="167">
        <v>0.32440782698249226</v>
      </c>
      <c r="AB1478" s="60">
        <v>30.341269841269842</v>
      </c>
    </row>
    <row r="1479" spans="1:28" x14ac:dyDescent="0.2">
      <c r="A1479" s="167">
        <v>0.36118784530386738</v>
      </c>
      <c r="AB1479" s="60">
        <v>31.453154875717019</v>
      </c>
    </row>
    <row r="1480" spans="1:28" x14ac:dyDescent="0.2">
      <c r="A1480" s="167">
        <v>0.36140470508012273</v>
      </c>
      <c r="AB1480" s="60">
        <v>31.043396226415094</v>
      </c>
    </row>
    <row r="1481" spans="1:28" x14ac:dyDescent="0.2">
      <c r="A1481" s="167">
        <v>0.41896162528216702</v>
      </c>
      <c r="AB1481" s="60">
        <v>31.46551724137931</v>
      </c>
    </row>
    <row r="1482" spans="1:28" x14ac:dyDescent="0.2">
      <c r="A1482" s="167">
        <v>0.45561139028475711</v>
      </c>
      <c r="AB1482" s="60">
        <v>31.25</v>
      </c>
    </row>
    <row r="1483" spans="1:28" x14ac:dyDescent="0.2">
      <c r="A1483" s="167">
        <v>0.50847457627118642</v>
      </c>
      <c r="AB1483" s="60">
        <v>33</v>
      </c>
    </row>
    <row r="1484" spans="1:28" x14ac:dyDescent="0.2">
      <c r="A1484" s="167">
        <v>0.52177016416845112</v>
      </c>
      <c r="AB1484" s="60">
        <v>33.611491108071135</v>
      </c>
    </row>
    <row r="1485" spans="1:28" x14ac:dyDescent="0.2">
      <c r="A1485" s="167">
        <v>0.52429805615550751</v>
      </c>
      <c r="AB1485" s="60">
        <v>32.955715756951598</v>
      </c>
    </row>
    <row r="1486" spans="1:28" x14ac:dyDescent="0.2">
      <c r="A1486" s="167">
        <v>0.54407294832826747</v>
      </c>
      <c r="AB1486" s="60">
        <v>31.284916201117319</v>
      </c>
    </row>
    <row r="1487" spans="1:28" x14ac:dyDescent="0.2">
      <c r="A1487" s="167">
        <v>0.5565819861431871</v>
      </c>
      <c r="AB1487" s="60">
        <v>34.087136929460584</v>
      </c>
    </row>
    <row r="1488" spans="1:28" x14ac:dyDescent="0.2">
      <c r="A1488" s="167">
        <v>0.61391541609822642</v>
      </c>
      <c r="AB1488" s="60">
        <v>35.977777777777774</v>
      </c>
    </row>
    <row r="1489" spans="1:28" x14ac:dyDescent="0.2">
      <c r="A1489" s="167">
        <v>0.62756598240469208</v>
      </c>
      <c r="AB1489" s="60">
        <v>31.77570093457944</v>
      </c>
    </row>
    <row r="1490" spans="1:28" x14ac:dyDescent="0.2">
      <c r="A1490" s="167">
        <v>0.69284876905041026</v>
      </c>
      <c r="AB1490" s="60">
        <v>34.602368866328256</v>
      </c>
    </row>
    <row r="1491" spans="1:28" x14ac:dyDescent="0.2">
      <c r="A1491" s="167">
        <v>0.69427244582043346</v>
      </c>
      <c r="AB1491" s="60">
        <v>33.166109253065777</v>
      </c>
    </row>
    <row r="1492" spans="1:28" x14ac:dyDescent="0.2">
      <c r="A1492" s="167">
        <v>0.70699708454810495</v>
      </c>
      <c r="AB1492" s="60">
        <v>36.103092783505154</v>
      </c>
    </row>
    <row r="1493" spans="1:28" x14ac:dyDescent="0.2">
      <c r="A1493" s="167">
        <v>0.735973597359736</v>
      </c>
      <c r="AB1493" s="60">
        <v>37.877428998505231</v>
      </c>
    </row>
    <row r="1494" spans="1:28" x14ac:dyDescent="0.2">
      <c r="A1494" s="167">
        <v>0.75</v>
      </c>
      <c r="AB1494" s="60">
        <v>35.185185185185183</v>
      </c>
    </row>
    <row r="1495" spans="1:28" x14ac:dyDescent="0.2">
      <c r="A1495" s="167">
        <v>0.82041216879293422</v>
      </c>
      <c r="AB1495" s="60">
        <v>34.210526315789473</v>
      </c>
    </row>
    <row r="1496" spans="1:28" x14ac:dyDescent="0.2">
      <c r="A1496" s="167">
        <v>0.86312471859522732</v>
      </c>
      <c r="AB1496" s="60">
        <v>37.037037037037038</v>
      </c>
    </row>
    <row r="1497" spans="1:28" x14ac:dyDescent="0.2">
      <c r="A1497" s="167">
        <v>0.9011516314779271</v>
      </c>
      <c r="AB1497" s="60">
        <v>37.348242811501599</v>
      </c>
    </row>
    <row r="1498" spans="1:28" x14ac:dyDescent="0.2">
      <c r="A1498" s="167">
        <v>0.94171779141104295</v>
      </c>
      <c r="AB1498" s="60">
        <v>36.335504885993487</v>
      </c>
    </row>
    <row r="1499" spans="1:28" x14ac:dyDescent="0.2">
      <c r="A1499" s="167">
        <v>0.94392523364485981</v>
      </c>
      <c r="AB1499" s="60">
        <v>38.366336633663366</v>
      </c>
    </row>
    <row r="1500" spans="1:28" x14ac:dyDescent="0.2">
      <c r="A1500" s="167">
        <v>0.98620275944811042</v>
      </c>
      <c r="AB1500" s="60">
        <v>37.922749391727493</v>
      </c>
    </row>
    <row r="1501" spans="1:28" x14ac:dyDescent="0.2">
      <c r="A1501" s="167">
        <v>0.98664529914529919</v>
      </c>
      <c r="AB1501" s="60">
        <v>39.350297780184086</v>
      </c>
    </row>
    <row r="1502" spans="1:28" x14ac:dyDescent="0.2">
      <c r="A1502" s="167">
        <v>0.9989680082559339</v>
      </c>
      <c r="AB1502" s="60">
        <v>36.345557851239668</v>
      </c>
    </row>
    <row r="1503" spans="1:28" x14ac:dyDescent="0.2">
      <c r="A1503" s="167">
        <v>1.0027720027720028</v>
      </c>
      <c r="AB1503" s="60">
        <v>36.478921907394607</v>
      </c>
    </row>
    <row r="1504" spans="1:28" x14ac:dyDescent="0.2">
      <c r="A1504" s="167">
        <v>1.0108108108108107</v>
      </c>
      <c r="AB1504" s="60">
        <v>37.165775401069517</v>
      </c>
    </row>
    <row r="1505" spans="1:28" x14ac:dyDescent="0.2">
      <c r="A1505" s="167">
        <v>1.0230616302186879</v>
      </c>
      <c r="AB1505" s="60">
        <v>39.75903614457831</v>
      </c>
    </row>
    <row r="1506" spans="1:28" x14ac:dyDescent="0.2">
      <c r="A1506" s="167">
        <v>1.0231399074403702</v>
      </c>
      <c r="AB1506" s="60">
        <v>36.48399443284621</v>
      </c>
    </row>
    <row r="1507" spans="1:28" x14ac:dyDescent="0.2">
      <c r="A1507" s="167">
        <v>1.0471821756225426</v>
      </c>
      <c r="AB1507" s="60">
        <v>39.625156445556946</v>
      </c>
    </row>
    <row r="1508" spans="1:28" x14ac:dyDescent="0.2">
      <c r="A1508" s="167">
        <v>1.0740517760385311</v>
      </c>
      <c r="AB1508" s="60">
        <v>39.237668161434975</v>
      </c>
    </row>
    <row r="1509" spans="1:28" x14ac:dyDescent="0.2">
      <c r="A1509" s="167">
        <v>1.0848824973693441</v>
      </c>
      <c r="AB1509" s="60">
        <v>39.978984804397022</v>
      </c>
    </row>
    <row r="1510" spans="1:28" x14ac:dyDescent="0.2">
      <c r="A1510" s="167">
        <v>1.0857443450815361</v>
      </c>
      <c r="AB1510" s="60">
        <v>39.692344961240309</v>
      </c>
    </row>
    <row r="1511" spans="1:28" x14ac:dyDescent="0.2">
      <c r="A1511" s="167">
        <v>1.0933125972006221</v>
      </c>
      <c r="AB1511" s="60">
        <v>37.9800853485064</v>
      </c>
    </row>
    <row r="1512" spans="1:28" x14ac:dyDescent="0.2">
      <c r="A1512" s="167">
        <v>1.104129263913824</v>
      </c>
      <c r="AB1512" s="60">
        <v>39.1869918699187</v>
      </c>
    </row>
    <row r="1513" spans="1:28" x14ac:dyDescent="0.2">
      <c r="A1513" s="167">
        <v>1.1059665871121718</v>
      </c>
      <c r="AB1513" s="60">
        <v>38.2977988778593</v>
      </c>
    </row>
    <row r="1514" spans="1:28" x14ac:dyDescent="0.2">
      <c r="A1514" s="167">
        <v>1.1138845553822152</v>
      </c>
      <c r="AB1514" s="60">
        <v>39.705882352941174</v>
      </c>
    </row>
    <row r="1515" spans="1:28" x14ac:dyDescent="0.2">
      <c r="A1515" s="167">
        <v>1.1270270270270271</v>
      </c>
      <c r="AB1515" s="60">
        <v>39.088729016786573</v>
      </c>
    </row>
    <row r="1516" spans="1:28" x14ac:dyDescent="0.2">
      <c r="A1516" s="167">
        <v>1.1279069767441861</v>
      </c>
      <c r="AB1516" s="60">
        <v>39.50662739322533</v>
      </c>
    </row>
    <row r="1517" spans="1:28" x14ac:dyDescent="0.2">
      <c r="A1517" s="167">
        <v>1.1396705559368565</v>
      </c>
      <c r="AB1517" s="60">
        <v>39.837398373983739</v>
      </c>
    </row>
    <row r="1518" spans="1:28" x14ac:dyDescent="0.2">
      <c r="A1518" s="167">
        <v>1.1521252796420582</v>
      </c>
      <c r="AB1518" s="60">
        <v>38.291262135922331</v>
      </c>
    </row>
    <row r="1519" spans="1:28" x14ac:dyDescent="0.2">
      <c r="A1519" s="167">
        <v>1.1545189504373179</v>
      </c>
      <c r="AB1519" s="60">
        <v>40.151515151515149</v>
      </c>
    </row>
    <row r="1520" spans="1:28" x14ac:dyDescent="0.2">
      <c r="A1520" s="167">
        <v>1.1671554252199414</v>
      </c>
      <c r="AB1520" s="60">
        <v>39.195979899497488</v>
      </c>
    </row>
    <row r="1521" spans="1:28" x14ac:dyDescent="0.2">
      <c r="A1521" s="167">
        <v>1.1707142857142858</v>
      </c>
      <c r="AB1521" s="60">
        <v>39.881635143380109</v>
      </c>
    </row>
    <row r="1522" spans="1:28" x14ac:dyDescent="0.2">
      <c r="A1522" s="167">
        <v>1.1978021978021978</v>
      </c>
      <c r="AB1522" s="60">
        <v>38.506880733944953</v>
      </c>
    </row>
    <row r="1523" spans="1:28" x14ac:dyDescent="0.2">
      <c r="A1523" s="167">
        <v>1.2180672268907562</v>
      </c>
      <c r="AB1523" s="60">
        <v>35.110382890651948</v>
      </c>
    </row>
    <row r="1524" spans="1:28" x14ac:dyDescent="0.2">
      <c r="A1524" s="167">
        <v>1.2419700214132763</v>
      </c>
      <c r="AB1524" s="60">
        <v>38.71551724137931</v>
      </c>
    </row>
    <row r="1525" spans="1:28" x14ac:dyDescent="0.2">
      <c r="A1525" s="167">
        <v>1.2476060191518468</v>
      </c>
      <c r="AB1525" s="60">
        <v>40.576754385964911</v>
      </c>
    </row>
    <row r="1526" spans="1:28" x14ac:dyDescent="0.2">
      <c r="A1526" s="167">
        <v>1.2643300474625776</v>
      </c>
      <c r="AB1526" s="60">
        <v>40.456251804793531</v>
      </c>
    </row>
    <row r="1527" spans="1:28" x14ac:dyDescent="0.2">
      <c r="A1527" s="167">
        <v>1.2765151515151516</v>
      </c>
      <c r="AB1527" s="60">
        <v>38.694362017804153</v>
      </c>
    </row>
    <row r="1528" spans="1:28" x14ac:dyDescent="0.2">
      <c r="A1528" s="167">
        <v>1.2777510812109563</v>
      </c>
      <c r="AB1528" s="60">
        <v>40.57916509966153</v>
      </c>
    </row>
    <row r="1529" spans="1:28" x14ac:dyDescent="0.2">
      <c r="A1529" s="167">
        <v>1.2929178470254958</v>
      </c>
      <c r="AB1529" s="60">
        <v>36.133216476774756</v>
      </c>
    </row>
    <row r="1530" spans="1:28" x14ac:dyDescent="0.2">
      <c r="A1530" s="167">
        <v>1.2994402985074627</v>
      </c>
      <c r="AB1530" s="60">
        <v>39.004307250538403</v>
      </c>
    </row>
    <row r="1531" spans="1:28" x14ac:dyDescent="0.2">
      <c r="A1531" s="167">
        <v>1.3055700156168661</v>
      </c>
      <c r="AB1531" s="60">
        <v>39.52153110047847</v>
      </c>
    </row>
    <row r="1532" spans="1:28" x14ac:dyDescent="0.2">
      <c r="A1532" s="167">
        <v>1.328236493374108</v>
      </c>
      <c r="AB1532" s="60">
        <v>40.763622409823483</v>
      </c>
    </row>
    <row r="1533" spans="1:28" x14ac:dyDescent="0.2">
      <c r="A1533" s="167">
        <v>1.3357030015797788</v>
      </c>
      <c r="AB1533" s="60">
        <v>39.000591366055588</v>
      </c>
    </row>
    <row r="1534" spans="1:28" x14ac:dyDescent="0.2">
      <c r="A1534" s="167">
        <v>1.3363636363636364</v>
      </c>
      <c r="AB1534" s="60">
        <v>40.40249433106576</v>
      </c>
    </row>
    <row r="1535" spans="1:28" x14ac:dyDescent="0.2">
      <c r="A1535" s="167">
        <v>1.3366666666666667</v>
      </c>
      <c r="AB1535" s="60">
        <v>39.033665835411469</v>
      </c>
    </row>
    <row r="1536" spans="1:28" x14ac:dyDescent="0.2">
      <c r="A1536" s="167">
        <v>1.3606411398040961</v>
      </c>
      <c r="AB1536" s="60">
        <v>37.140052356020945</v>
      </c>
    </row>
    <row r="1537" spans="1:28" x14ac:dyDescent="0.2">
      <c r="A1537" s="167">
        <v>1.3718024985127899</v>
      </c>
      <c r="AB1537" s="60">
        <v>40.700346921075457</v>
      </c>
    </row>
    <row r="1538" spans="1:28" x14ac:dyDescent="0.2">
      <c r="A1538" s="167">
        <v>1.3794326241134751</v>
      </c>
      <c r="AB1538" s="60">
        <v>40.001285347043705</v>
      </c>
    </row>
    <row r="1539" spans="1:28" x14ac:dyDescent="0.2">
      <c r="A1539" s="167">
        <v>1.400497512437811</v>
      </c>
      <c r="AB1539" s="60">
        <v>40.899940793368856</v>
      </c>
    </row>
    <row r="1540" spans="1:28" x14ac:dyDescent="0.2">
      <c r="A1540" s="167">
        <v>1.4149377593360997</v>
      </c>
      <c r="AB1540" s="60">
        <v>39.032258064516128</v>
      </c>
    </row>
    <row r="1541" spans="1:28" x14ac:dyDescent="0.2">
      <c r="A1541" s="167">
        <v>1.4320451584889275</v>
      </c>
      <c r="AB1541" s="60">
        <v>40.691328077622799</v>
      </c>
    </row>
    <row r="1542" spans="1:28" x14ac:dyDescent="0.2">
      <c r="A1542" s="167">
        <v>1.4322250639386189</v>
      </c>
      <c r="AB1542" s="60">
        <v>38.928571428571431</v>
      </c>
    </row>
    <row r="1543" spans="1:28" x14ac:dyDescent="0.2">
      <c r="A1543" s="167">
        <v>1.4474272930648771</v>
      </c>
      <c r="AB1543" s="60">
        <v>40.251159196290573</v>
      </c>
    </row>
    <row r="1544" spans="1:28" x14ac:dyDescent="0.2">
      <c r="A1544" s="167">
        <v>1.4591633466135459</v>
      </c>
      <c r="AB1544" s="60">
        <v>40.034129692832764</v>
      </c>
    </row>
    <row r="1545" spans="1:28" x14ac:dyDescent="0.2">
      <c r="A1545" s="167">
        <v>1.4619225967540574</v>
      </c>
      <c r="AB1545" s="60">
        <v>40.734415029888986</v>
      </c>
    </row>
    <row r="1546" spans="1:28" x14ac:dyDescent="0.2">
      <c r="A1546" s="167">
        <v>1.4628008752735229</v>
      </c>
      <c r="AB1546" s="60">
        <v>41.800049862877088</v>
      </c>
    </row>
    <row r="1547" spans="1:28" x14ac:dyDescent="0.2">
      <c r="A1547" s="167">
        <v>1.4893009985734664</v>
      </c>
      <c r="AB1547" s="60">
        <v>40.498084291187737</v>
      </c>
    </row>
    <row r="1548" spans="1:28" x14ac:dyDescent="0.2">
      <c r="A1548" s="167">
        <v>1.5269841269841269</v>
      </c>
      <c r="AB1548" s="60">
        <v>40.660083160083161</v>
      </c>
    </row>
    <row r="1549" spans="1:28" x14ac:dyDescent="0.2">
      <c r="A1549" s="167">
        <v>1.5587719298245615</v>
      </c>
      <c r="AB1549" s="60">
        <v>38.998311761395613</v>
      </c>
    </row>
    <row r="1550" spans="1:28" x14ac:dyDescent="0.2">
      <c r="A1550" s="167">
        <v>1.5724543080939948</v>
      </c>
      <c r="AB1550" s="60">
        <v>40.514736405147367</v>
      </c>
    </row>
    <row r="1551" spans="1:28" x14ac:dyDescent="0.2">
      <c r="A1551" s="167">
        <v>1.6687370600414078</v>
      </c>
      <c r="AB1551" s="60">
        <v>39.112903225806448</v>
      </c>
    </row>
    <row r="1552" spans="1:28" x14ac:dyDescent="0.2">
      <c r="A1552" s="167">
        <v>1.6897689768976898</v>
      </c>
      <c r="AB1552" s="60">
        <v>41.811197916666664</v>
      </c>
    </row>
    <row r="1553" spans="1:29" x14ac:dyDescent="0.2">
      <c r="A1553" s="167">
        <v>1.713965646004481</v>
      </c>
      <c r="AB1553" s="60">
        <v>41.699346405228759</v>
      </c>
    </row>
    <row r="1554" spans="1:29" x14ac:dyDescent="0.2">
      <c r="A1554" s="167">
        <v>1.9504950495049505</v>
      </c>
      <c r="AB1554" s="60">
        <v>37.218274111675129</v>
      </c>
    </row>
    <row r="1555" spans="1:29" x14ac:dyDescent="0.2">
      <c r="A1555" s="167">
        <v>1.9575402635431918</v>
      </c>
      <c r="AB1555" s="60">
        <v>40.635751682872105</v>
      </c>
    </row>
    <row r="1556" spans="1:29" x14ac:dyDescent="0.2">
      <c r="A1556" s="167">
        <v>1.9762219286657861</v>
      </c>
      <c r="AB1556" s="60">
        <v>41.042780748663098</v>
      </c>
    </row>
    <row r="1557" spans="1:29" x14ac:dyDescent="0.2">
      <c r="A1557" s="167">
        <v>1.9911937377690803</v>
      </c>
      <c r="AB1557" s="60">
        <v>40.447174447174447</v>
      </c>
    </row>
    <row r="1558" spans="1:29" x14ac:dyDescent="0.2">
      <c r="A1558" s="167">
        <v>2.0009451795841211</v>
      </c>
      <c r="AB1558" s="60">
        <v>39.206424185167691</v>
      </c>
    </row>
    <row r="1559" spans="1:29" x14ac:dyDescent="0.2">
      <c r="A1559" s="167">
        <v>2.0278128950695322</v>
      </c>
      <c r="AB1559" s="60">
        <v>40.586034912718205</v>
      </c>
    </row>
    <row r="1560" spans="1:29" x14ac:dyDescent="0.2">
      <c r="A1560" s="121">
        <v>0.8564988730277987</v>
      </c>
      <c r="AC1560" s="60">
        <v>37.307017543859651</v>
      </c>
    </row>
    <row r="1561" spans="1:29" x14ac:dyDescent="0.2">
      <c r="A1561" s="121">
        <v>0.25325615050651229</v>
      </c>
      <c r="AC1561" s="60">
        <v>29.12</v>
      </c>
    </row>
    <row r="1562" spans="1:29" x14ac:dyDescent="0.2">
      <c r="A1562" s="121">
        <v>1.7921146953405018</v>
      </c>
      <c r="AC1562" s="60">
        <v>40.81</v>
      </c>
    </row>
    <row r="1563" spans="1:29" x14ac:dyDescent="0.2">
      <c r="A1563" s="121">
        <v>0.98638132295719849</v>
      </c>
      <c r="AC1563" s="60">
        <v>36.568047337278109</v>
      </c>
    </row>
    <row r="1564" spans="1:29" x14ac:dyDescent="0.2">
      <c r="A1564" s="121">
        <v>1.1846153846153846</v>
      </c>
      <c r="AC1564" s="60">
        <v>36.693722943722946</v>
      </c>
    </row>
    <row r="1565" spans="1:29" x14ac:dyDescent="0.2">
      <c r="A1565" s="121">
        <v>1.4981949458483754</v>
      </c>
      <c r="AC1565" s="60">
        <v>38.59277108433735</v>
      </c>
    </row>
    <row r="1566" spans="1:29" x14ac:dyDescent="0.2">
      <c r="A1566" s="121">
        <v>0.52440991057029762</v>
      </c>
      <c r="AC1566" s="60">
        <v>38.058708414872797</v>
      </c>
    </row>
    <row r="1567" spans="1:29" x14ac:dyDescent="0.2">
      <c r="A1567" s="121">
        <v>2.0771001150747987</v>
      </c>
      <c r="AC1567" s="60">
        <v>40.616620498614957</v>
      </c>
    </row>
    <row r="1568" spans="1:29" x14ac:dyDescent="0.2">
      <c r="A1568" s="121">
        <v>1.6648841354723707</v>
      </c>
      <c r="AC1568" s="60">
        <v>40.728051391862955</v>
      </c>
    </row>
    <row r="1569" spans="1:29" x14ac:dyDescent="0.2">
      <c r="A1569" s="121">
        <v>1.7745193874226133</v>
      </c>
      <c r="AC1569" s="60">
        <v>41.590157914065372</v>
      </c>
    </row>
    <row r="1570" spans="1:29" x14ac:dyDescent="0.2">
      <c r="A1570" s="121">
        <v>2.0201109570041611</v>
      </c>
      <c r="AC1570" s="60">
        <v>41.57226227257123</v>
      </c>
    </row>
    <row r="1571" spans="1:29" x14ac:dyDescent="0.2">
      <c r="A1571" s="121">
        <v>1.6371414192249623</v>
      </c>
      <c r="AC1571" s="60">
        <v>41.602520750076849</v>
      </c>
    </row>
    <row r="1572" spans="1:29" x14ac:dyDescent="0.2">
      <c r="A1572" s="121">
        <v>1.4527098831030818</v>
      </c>
      <c r="AC1572" s="60">
        <v>40.965618141916607</v>
      </c>
    </row>
    <row r="1573" spans="1:29" x14ac:dyDescent="0.2">
      <c r="A1573" s="121">
        <v>1.6626016260162602</v>
      </c>
      <c r="AC1573" s="60">
        <v>41.157090464547679</v>
      </c>
    </row>
    <row r="1574" spans="1:29" x14ac:dyDescent="0.2">
      <c r="A1574" s="121">
        <v>1.1254826254826256</v>
      </c>
      <c r="AC1574" s="60">
        <v>39.622641509433961</v>
      </c>
    </row>
    <row r="1575" spans="1:29" x14ac:dyDescent="0.2">
      <c r="A1575" s="121">
        <v>1.3041825095057034</v>
      </c>
      <c r="AC1575" s="60">
        <v>39.708454810495624</v>
      </c>
    </row>
    <row r="1576" spans="1:29" x14ac:dyDescent="0.2">
      <c r="A1576" s="121">
        <v>0.86064318529862172</v>
      </c>
      <c r="AC1576" s="60">
        <v>38.291814946619219</v>
      </c>
    </row>
    <row r="1577" spans="1:29" x14ac:dyDescent="0.2">
      <c r="A1577" s="121">
        <v>1.201478743068392</v>
      </c>
      <c r="AC1577" s="60">
        <v>41.153846153846153</v>
      </c>
    </row>
    <row r="1578" spans="1:29" x14ac:dyDescent="0.2">
      <c r="A1578" s="121">
        <v>1.0112755461592671</v>
      </c>
      <c r="AC1578" s="60">
        <v>39.148432055749126</v>
      </c>
    </row>
    <row r="1579" spans="1:29" x14ac:dyDescent="0.2">
      <c r="A1579" s="170">
        <v>0.08</v>
      </c>
      <c r="AC1579" s="171">
        <v>23.8</v>
      </c>
    </row>
    <row r="1580" spans="1:29" x14ac:dyDescent="0.2">
      <c r="A1580" s="170">
        <v>0.32500000000000001</v>
      </c>
      <c r="AC1580" s="171">
        <v>32.164000000000001</v>
      </c>
    </row>
    <row r="1581" spans="1:29" x14ac:dyDescent="0.2">
      <c r="A1581" s="170">
        <v>0.55000000000000004</v>
      </c>
      <c r="AC1581" s="171">
        <v>36.345999999999997</v>
      </c>
    </row>
    <row r="1582" spans="1:29" x14ac:dyDescent="0.2">
      <c r="A1582" s="170">
        <v>1</v>
      </c>
      <c r="AC1582" s="171">
        <v>42.164999999999999</v>
      </c>
    </row>
    <row r="1583" spans="1:29" x14ac:dyDescent="0.2">
      <c r="A1583" s="172">
        <v>1</v>
      </c>
      <c r="AC1583" s="171">
        <v>41.28</v>
      </c>
    </row>
    <row r="1584" spans="1:29" x14ac:dyDescent="0.2">
      <c r="A1584" s="172">
        <v>0.23679848448969926</v>
      </c>
      <c r="AC1584" s="171">
        <v>24.395</v>
      </c>
    </row>
    <row r="1585" spans="1:30" x14ac:dyDescent="0.2">
      <c r="A1585" s="170">
        <v>0.54054054054054057</v>
      </c>
      <c r="AC1585" s="171">
        <v>31.994</v>
      </c>
    </row>
    <row r="1586" spans="1:30" x14ac:dyDescent="0.2">
      <c r="A1586" s="172">
        <v>0.11207970112079702</v>
      </c>
      <c r="AC1586" s="171">
        <v>24.905000000000001</v>
      </c>
    </row>
    <row r="1587" spans="1:30" x14ac:dyDescent="0.2">
      <c r="A1587" s="172">
        <v>0.22860492379835873</v>
      </c>
      <c r="AC1587" s="171">
        <v>26.69</v>
      </c>
    </row>
    <row r="1588" spans="1:30" x14ac:dyDescent="0.2">
      <c r="A1588" s="170">
        <v>0.16605778811026237</v>
      </c>
      <c r="AC1588" s="171">
        <v>29.41</v>
      </c>
    </row>
    <row r="1589" spans="1:30" x14ac:dyDescent="0.2">
      <c r="A1589" s="172">
        <v>0.27500000000000002</v>
      </c>
      <c r="AC1589" s="171">
        <v>30.26</v>
      </c>
    </row>
    <row r="1590" spans="1:30" x14ac:dyDescent="0.2">
      <c r="A1590" s="170">
        <v>0.09</v>
      </c>
      <c r="AC1590" s="171">
        <v>26.18</v>
      </c>
    </row>
    <row r="1591" spans="1:30" x14ac:dyDescent="0.2">
      <c r="A1591" s="121">
        <v>0.42303030303030303</v>
      </c>
      <c r="B1591" s="177"/>
      <c r="C1591" s="176">
        <v>34.733524355300858</v>
      </c>
      <c r="AD1591" s="176">
        <v>34.733524355300858</v>
      </c>
    </row>
    <row r="1592" spans="1:30" x14ac:dyDescent="0.2">
      <c r="A1592" s="121">
        <v>1.1554054054054055</v>
      </c>
      <c r="B1592" s="177"/>
      <c r="C1592" s="176">
        <v>41.520467836257311</v>
      </c>
      <c r="AD1592" s="176">
        <v>41.520467836257311</v>
      </c>
    </row>
    <row r="1593" spans="1:30" x14ac:dyDescent="0.2">
      <c r="A1593" s="121">
        <v>0.38959537572254338</v>
      </c>
      <c r="B1593" s="177"/>
      <c r="C1593" s="176">
        <v>35.05044510385757</v>
      </c>
      <c r="AD1593" s="176">
        <v>35.05044510385757</v>
      </c>
    </row>
    <row r="1594" spans="1:30" x14ac:dyDescent="0.2">
      <c r="A1594" s="121">
        <v>0.91008174386920981</v>
      </c>
      <c r="B1594" s="177"/>
      <c r="C1594" s="176">
        <v>40.5</v>
      </c>
      <c r="AD1594" s="176">
        <v>40.5</v>
      </c>
    </row>
    <row r="1595" spans="1:30" x14ac:dyDescent="0.2">
      <c r="A1595" s="121">
        <v>0.99637681159420288</v>
      </c>
      <c r="B1595" s="177"/>
      <c r="C1595" s="176">
        <v>39.150909090909089</v>
      </c>
      <c r="AD1595" s="176">
        <v>39.150909090909089</v>
      </c>
    </row>
    <row r="1596" spans="1:30" x14ac:dyDescent="0.2">
      <c r="A1596" s="121">
        <v>1.3036303630363035</v>
      </c>
      <c r="B1596" s="177"/>
      <c r="C1596" s="176">
        <v>43.582278481012658</v>
      </c>
      <c r="AD1596" s="176">
        <v>43.582278481012658</v>
      </c>
    </row>
    <row r="1597" spans="1:30" x14ac:dyDescent="0.2">
      <c r="A1597" s="121">
        <v>0.23942093541202672</v>
      </c>
      <c r="B1597" s="177"/>
      <c r="C1597" s="176">
        <v>33.283720930232555</v>
      </c>
      <c r="AD1597" s="176">
        <v>33.283720930232555</v>
      </c>
    </row>
    <row r="1598" spans="1:30" x14ac:dyDescent="0.2">
      <c r="A1598" s="121">
        <v>0.54963384865744502</v>
      </c>
      <c r="B1598" s="177"/>
      <c r="C1598" s="176">
        <v>35.233160621761655</v>
      </c>
      <c r="AD1598" s="176">
        <v>35.233160621761655</v>
      </c>
    </row>
    <row r="1599" spans="1:30" x14ac:dyDescent="0.2">
      <c r="A1599" s="121">
        <v>0.50546176762661366</v>
      </c>
      <c r="B1599" s="177"/>
      <c r="C1599" s="176">
        <v>34.538310412573672</v>
      </c>
      <c r="AD1599" s="176">
        <v>34.538310412573672</v>
      </c>
    </row>
    <row r="1600" spans="1:30" x14ac:dyDescent="0.2">
      <c r="A1600" s="121">
        <v>0.86935286935286937</v>
      </c>
      <c r="B1600" s="177"/>
      <c r="C1600" s="176">
        <v>38.529962546816478</v>
      </c>
      <c r="AD1600" s="176">
        <v>38.529962546816478</v>
      </c>
    </row>
    <row r="1601" spans="1:30" x14ac:dyDescent="0.2">
      <c r="A1601" s="121">
        <v>0.77182919056724031</v>
      </c>
      <c r="B1601" s="177"/>
      <c r="C1601" s="176">
        <v>36.540049545829895</v>
      </c>
      <c r="AD1601" s="176">
        <v>36.540049545829895</v>
      </c>
    </row>
    <row r="1602" spans="1:30" x14ac:dyDescent="0.2">
      <c r="A1602" s="121">
        <v>1.2965779467680609</v>
      </c>
      <c r="B1602" s="177"/>
      <c r="C1602" s="176">
        <v>35.378299120234601</v>
      </c>
      <c r="AD1602" s="176"/>
    </row>
    <row r="1603" spans="1:30" x14ac:dyDescent="0.2">
      <c r="A1603" s="121">
        <v>1.0392953929539295</v>
      </c>
      <c r="B1603" s="177"/>
      <c r="C1603" s="176">
        <v>41.173402868318121</v>
      </c>
      <c r="AD1603" s="176">
        <v>41.173402868318121</v>
      </c>
    </row>
    <row r="1604" spans="1:30" x14ac:dyDescent="0.2">
      <c r="A1604" s="121">
        <v>1.4894046417759839</v>
      </c>
      <c r="B1604" s="177"/>
      <c r="C1604" s="176">
        <v>43.976964769647694</v>
      </c>
      <c r="AD1604" s="176">
        <v>43.976964769647694</v>
      </c>
    </row>
    <row r="1605" spans="1:30" x14ac:dyDescent="0.2">
      <c r="A1605" s="121">
        <v>1.2753319357092943</v>
      </c>
      <c r="B1605" s="177"/>
      <c r="C1605" s="176">
        <v>44.21260273972603</v>
      </c>
      <c r="AD1605" s="176">
        <v>44.21260273972603</v>
      </c>
    </row>
    <row r="1606" spans="1:30" x14ac:dyDescent="0.2">
      <c r="A1606" s="121">
        <v>1.5698005698005697</v>
      </c>
      <c r="B1606" s="177"/>
      <c r="C1606" s="176">
        <v>44.500907441016331</v>
      </c>
      <c r="AD1606" s="176">
        <v>44.500907441016331</v>
      </c>
    </row>
    <row r="1607" spans="1:30" x14ac:dyDescent="0.2">
      <c r="A1607" s="121">
        <v>0.25563496426608029</v>
      </c>
      <c r="B1607" s="177"/>
      <c r="C1607" s="176">
        <v>31</v>
      </c>
      <c r="AD1607" s="176">
        <v>31</v>
      </c>
    </row>
    <row r="1608" spans="1:30" x14ac:dyDescent="0.2">
      <c r="A1608" s="121">
        <v>0.53747323340471087</v>
      </c>
      <c r="B1608" s="177"/>
      <c r="C1608" s="176">
        <v>36.095617529880478</v>
      </c>
      <c r="AD1608" s="176">
        <v>36.095617529880478</v>
      </c>
    </row>
    <row r="1609" spans="1:30" x14ac:dyDescent="0.2">
      <c r="A1609" s="121">
        <v>1.5817655571635312</v>
      </c>
      <c r="B1609" s="177"/>
      <c r="C1609" s="176">
        <v>44.181152790484902</v>
      </c>
      <c r="AD1609" s="176">
        <v>44.181152790484902</v>
      </c>
    </row>
    <row r="1610" spans="1:30" x14ac:dyDescent="0.2">
      <c r="A1610" s="121">
        <v>0.38369565217391305</v>
      </c>
      <c r="B1610" s="177"/>
      <c r="C1610" s="176">
        <v>35.303116147308785</v>
      </c>
      <c r="AD1610" s="176">
        <v>35.303116147308785</v>
      </c>
    </row>
    <row r="1611" spans="1:30" x14ac:dyDescent="0.2">
      <c r="A1611" s="121">
        <v>1.3943054357204487</v>
      </c>
      <c r="B1611" s="177"/>
      <c r="C1611" s="176">
        <v>43.644801980198018</v>
      </c>
      <c r="AD1611" s="176">
        <v>43.644801980198018</v>
      </c>
    </row>
    <row r="1612" spans="1:30" x14ac:dyDescent="0.2">
      <c r="A1612" s="121">
        <v>0.73596673596673601</v>
      </c>
      <c r="B1612" s="177"/>
      <c r="C1612" s="176">
        <v>39.25517890772128</v>
      </c>
      <c r="AD1612" s="176">
        <v>39.25517890772128</v>
      </c>
    </row>
    <row r="1613" spans="1:30" x14ac:dyDescent="0.2">
      <c r="A1613" s="121">
        <v>1.27803738317757</v>
      </c>
      <c r="B1613" s="177"/>
      <c r="C1613" s="176">
        <v>43.199268738574041</v>
      </c>
      <c r="AD1613" s="176">
        <v>43.199268738574041</v>
      </c>
    </row>
    <row r="1614" spans="1:30" x14ac:dyDescent="0.2">
      <c r="A1614" s="121">
        <v>0.53625377643504535</v>
      </c>
      <c r="B1614" s="177"/>
      <c r="C1614" s="176">
        <v>36.135211267605634</v>
      </c>
      <c r="AD1614" s="176">
        <v>36.135211267605634</v>
      </c>
    </row>
    <row r="1615" spans="1:30" x14ac:dyDescent="0.2">
      <c r="A1615" s="121">
        <v>0.54620689655172416</v>
      </c>
      <c r="B1615" s="177"/>
      <c r="C1615" s="176">
        <v>38.998316498316498</v>
      </c>
      <c r="AD1615" s="176">
        <v>38.998316498316498</v>
      </c>
    </row>
    <row r="1616" spans="1:30" x14ac:dyDescent="0.2">
      <c r="A1616" s="121">
        <v>1.0534618755477652</v>
      </c>
      <c r="B1616" s="177"/>
      <c r="C1616" s="176">
        <v>41.735856905158073</v>
      </c>
      <c r="AD1616" s="176">
        <v>41.735856905158073</v>
      </c>
    </row>
    <row r="1617" spans="1:30" x14ac:dyDescent="0.2">
      <c r="A1617" s="121">
        <v>1.2828649138712602</v>
      </c>
      <c r="B1617" s="177"/>
      <c r="C1617" s="176">
        <v>43.235335689045939</v>
      </c>
      <c r="AD1617" s="176">
        <v>43.235335689045939</v>
      </c>
    </row>
    <row r="1618" spans="1:30" x14ac:dyDescent="0.2">
      <c r="A1618" s="121">
        <v>0.3580316742081448</v>
      </c>
      <c r="B1618" s="177"/>
      <c r="C1618" s="176">
        <v>35.197472353870459</v>
      </c>
      <c r="AD1618" s="176">
        <v>35.197472353870459</v>
      </c>
    </row>
    <row r="1619" spans="1:30" x14ac:dyDescent="0.2">
      <c r="A1619" s="121">
        <v>0.26720901126408009</v>
      </c>
      <c r="B1619" s="177"/>
      <c r="C1619" s="176">
        <v>30.562060889929743</v>
      </c>
      <c r="AD1619" s="176">
        <v>30.562060889929743</v>
      </c>
    </row>
    <row r="1620" spans="1:30" x14ac:dyDescent="0.2">
      <c r="A1620" s="121">
        <v>0.1319143819143819</v>
      </c>
      <c r="B1620" s="177"/>
      <c r="C1620" s="176">
        <v>27.128532360984504</v>
      </c>
      <c r="AD1620" s="176">
        <v>27.128532360984504</v>
      </c>
    </row>
    <row r="1621" spans="1:30" x14ac:dyDescent="0.2">
      <c r="A1621" s="121">
        <v>1.7098865478119936</v>
      </c>
      <c r="B1621" s="177"/>
      <c r="C1621" s="176">
        <v>43.867298578199055</v>
      </c>
      <c r="AD1621" s="176">
        <v>43.867298578199055</v>
      </c>
    </row>
    <row r="1622" spans="1:30" x14ac:dyDescent="0.2">
      <c r="A1622" s="121">
        <v>0.84247104247104243</v>
      </c>
      <c r="B1622" s="177"/>
      <c r="C1622" s="176">
        <v>37.452795600366635</v>
      </c>
      <c r="AD1622" s="176">
        <v>37.452795600366635</v>
      </c>
    </row>
    <row r="1623" spans="1:30" x14ac:dyDescent="0.2">
      <c r="A1623" s="121">
        <v>0.97422289613343438</v>
      </c>
      <c r="B1623" s="177"/>
      <c r="C1623" s="176">
        <v>39.747081712062254</v>
      </c>
      <c r="AD1623" s="176">
        <v>39.747081712062254</v>
      </c>
    </row>
    <row r="1624" spans="1:30" x14ac:dyDescent="0.2">
      <c r="A1624" s="121">
        <v>0.52342971086739776</v>
      </c>
      <c r="B1624" s="177"/>
      <c r="C1624" s="176">
        <v>35.479365079365081</v>
      </c>
      <c r="AD1624" s="176">
        <v>35.479365079365081</v>
      </c>
    </row>
    <row r="1625" spans="1:30" x14ac:dyDescent="0.2">
      <c r="A1625" s="121">
        <v>0.4412346656113969</v>
      </c>
      <c r="B1625" s="177"/>
      <c r="C1625" s="176">
        <v>32.017937219730939</v>
      </c>
      <c r="AD1625" s="176">
        <v>32.017937219730939</v>
      </c>
    </row>
    <row r="1626" spans="1:30" x14ac:dyDescent="0.2">
      <c r="A1626" s="121">
        <v>0.39087228560912773</v>
      </c>
      <c r="B1626" s="177"/>
      <c r="C1626" s="176">
        <v>33.145009416195855</v>
      </c>
      <c r="AD1626" s="176">
        <v>33.145009416195855</v>
      </c>
    </row>
    <row r="1627" spans="1:30" x14ac:dyDescent="0.2">
      <c r="A1627" s="121">
        <v>0.3847082494969819</v>
      </c>
      <c r="B1627" s="177"/>
      <c r="C1627" s="176">
        <v>32.94979079497908</v>
      </c>
      <c r="AD1627" s="176">
        <v>32.94979079497908</v>
      </c>
    </row>
    <row r="1628" spans="1:30" x14ac:dyDescent="0.2">
      <c r="A1628" s="121">
        <v>1.1031128404669261</v>
      </c>
      <c r="B1628" s="177"/>
      <c r="C1628" s="176">
        <v>41.813932980599645</v>
      </c>
      <c r="AD1628" s="176">
        <v>41.813932980599645</v>
      </c>
    </row>
    <row r="1629" spans="1:30" x14ac:dyDescent="0.2">
      <c r="A1629" s="121">
        <v>0.95520716685330342</v>
      </c>
      <c r="B1629" s="177"/>
      <c r="C1629" s="176">
        <v>39.624853458382184</v>
      </c>
      <c r="AD1629" s="176">
        <v>39.624853458382184</v>
      </c>
    </row>
    <row r="1630" spans="1:30" x14ac:dyDescent="0.2">
      <c r="A1630" s="121">
        <v>0.84355682358535422</v>
      </c>
      <c r="B1630" s="177"/>
      <c r="C1630" s="176">
        <v>39.656144306651633</v>
      </c>
      <c r="AD1630" s="176">
        <v>39.656144306651633</v>
      </c>
    </row>
    <row r="1631" spans="1:30" x14ac:dyDescent="0.2">
      <c r="A1631" s="121">
        <v>1.479087452471483</v>
      </c>
      <c r="B1631" s="177"/>
      <c r="C1631" s="176">
        <v>40.702656383890314</v>
      </c>
      <c r="AD1631" s="176">
        <v>40.702656383890314</v>
      </c>
    </row>
    <row r="1632" spans="1:30" x14ac:dyDescent="0.2">
      <c r="A1632" s="121">
        <v>1.2752924982794218</v>
      </c>
      <c r="B1632" s="177"/>
      <c r="C1632" s="176">
        <v>41.694549379384782</v>
      </c>
      <c r="AD1632" s="176">
        <v>41.694549379384782</v>
      </c>
    </row>
    <row r="1633" spans="1:30" x14ac:dyDescent="0.2">
      <c r="A1633" s="121">
        <v>0.91712707182320441</v>
      </c>
      <c r="B1633" s="177"/>
      <c r="C1633" s="176">
        <v>40.755329008341057</v>
      </c>
      <c r="AD1633" s="176">
        <v>40.755329008341057</v>
      </c>
    </row>
    <row r="1634" spans="1:30" x14ac:dyDescent="0.2">
      <c r="A1634" s="121">
        <v>1.1851851851851851</v>
      </c>
      <c r="B1634" s="177"/>
      <c r="C1634" s="176">
        <v>41.503378378378379</v>
      </c>
      <c r="AD1634" s="176">
        <v>41.503378378378379</v>
      </c>
    </row>
    <row r="1635" spans="1:30" x14ac:dyDescent="0.2">
      <c r="A1635" s="121">
        <v>1.2580316165221825</v>
      </c>
      <c r="B1635" s="177"/>
      <c r="C1635" s="176">
        <v>42.642886096473447</v>
      </c>
      <c r="AD1635" s="176">
        <v>42.642886096473447</v>
      </c>
    </row>
    <row r="1636" spans="1:30" x14ac:dyDescent="0.2">
      <c r="A1636" s="121">
        <v>0.87873754152823924</v>
      </c>
      <c r="B1636" s="177"/>
      <c r="C1636" s="176">
        <v>39.886578449905485</v>
      </c>
      <c r="AD1636" s="176">
        <v>39.886578449905485</v>
      </c>
    </row>
    <row r="1637" spans="1:30" x14ac:dyDescent="0.2">
      <c r="A1637" s="121">
        <v>0.90147783251231528</v>
      </c>
      <c r="B1637" s="177"/>
      <c r="C1637" s="176">
        <v>40.590163934426229</v>
      </c>
      <c r="AD1637" s="176">
        <v>40.590163934426229</v>
      </c>
    </row>
    <row r="1638" spans="1:30" x14ac:dyDescent="0.2">
      <c r="A1638" s="121">
        <v>0.83075335397316818</v>
      </c>
      <c r="B1638" s="177"/>
      <c r="C1638" s="176">
        <v>39.981366459627331</v>
      </c>
      <c r="AD1638" s="176">
        <v>39.981366459627331</v>
      </c>
    </row>
    <row r="1639" spans="1:30" x14ac:dyDescent="0.2">
      <c r="A1639" s="121">
        <v>0.99901574803149606</v>
      </c>
      <c r="B1639" s="177"/>
      <c r="C1639" s="176">
        <v>41.03448275862069</v>
      </c>
      <c r="AD1639" s="176">
        <v>41.03448275862069</v>
      </c>
    </row>
    <row r="1640" spans="1:30" x14ac:dyDescent="0.2">
      <c r="A1640" s="121">
        <v>0.41362201172755975</v>
      </c>
      <c r="B1640" s="177"/>
      <c r="C1640" s="176">
        <v>35.528898582333696</v>
      </c>
      <c r="AD1640" s="176">
        <v>35.528898582333696</v>
      </c>
    </row>
    <row r="1641" spans="1:30" x14ac:dyDescent="0.2">
      <c r="A1641" s="121">
        <v>0.41147938561034764</v>
      </c>
      <c r="B1641" s="177"/>
      <c r="C1641" s="176">
        <v>36.322200392927307</v>
      </c>
      <c r="AD1641" s="176">
        <v>36.322200392927307</v>
      </c>
    </row>
    <row r="1642" spans="1:30" x14ac:dyDescent="0.2">
      <c r="A1642" s="121">
        <v>0.3094890510948905</v>
      </c>
      <c r="B1642" s="177"/>
      <c r="C1642" s="176">
        <v>33.20754716981132</v>
      </c>
      <c r="AD1642" s="176">
        <v>33.20754716981132</v>
      </c>
    </row>
    <row r="1643" spans="1:30" x14ac:dyDescent="0.2">
      <c r="A1643" s="121">
        <v>1.4743954480796586</v>
      </c>
      <c r="B1643" s="177"/>
      <c r="C1643" s="176">
        <v>43.849493487698986</v>
      </c>
      <c r="AD1643" s="176">
        <v>43.849493487698986</v>
      </c>
    </row>
    <row r="1644" spans="1:30" x14ac:dyDescent="0.2">
      <c r="A1644" s="121">
        <v>1.5191256830601092</v>
      </c>
      <c r="B1644" s="177"/>
      <c r="C1644" s="176">
        <v>44.021582733812949</v>
      </c>
      <c r="AD1644" s="176">
        <v>44.021582733812949</v>
      </c>
    </row>
    <row r="1645" spans="1:30" x14ac:dyDescent="0.2">
      <c r="A1645" s="121">
        <v>1.4667418263810597</v>
      </c>
      <c r="B1645" s="177"/>
      <c r="C1645" s="176">
        <v>43.927747886241356</v>
      </c>
      <c r="AD1645" s="176">
        <v>43.927747886241356</v>
      </c>
    </row>
    <row r="1646" spans="1:30" x14ac:dyDescent="0.2">
      <c r="A1646" s="121">
        <v>1.3601621308627678</v>
      </c>
      <c r="B1646" s="177"/>
      <c r="C1646" s="176">
        <v>43.967645806726267</v>
      </c>
      <c r="AD1646" s="176">
        <v>43.967645806726267</v>
      </c>
    </row>
    <row r="1647" spans="1:30" x14ac:dyDescent="0.2">
      <c r="A1647" s="121">
        <v>1.3379732739420935</v>
      </c>
      <c r="B1647" s="177"/>
      <c r="C1647" s="176">
        <v>43.970037453183522</v>
      </c>
      <c r="AD1647" s="176">
        <v>43.970037453183522</v>
      </c>
    </row>
    <row r="1648" spans="1:30" x14ac:dyDescent="0.2">
      <c r="A1648" s="121">
        <v>0.97857437165224559</v>
      </c>
      <c r="B1648" s="177"/>
      <c r="C1648" s="176">
        <v>41.354947368421051</v>
      </c>
      <c r="AD1648" s="176">
        <v>41.354947368421051</v>
      </c>
    </row>
    <row r="1649" spans="1:31" x14ac:dyDescent="0.2">
      <c r="A1649" s="121">
        <v>0.1575091575091575</v>
      </c>
      <c r="B1649" s="177"/>
      <c r="C1649" s="176">
        <v>28.156146179401993</v>
      </c>
      <c r="AD1649" s="176">
        <v>28.156146179401993</v>
      </c>
    </row>
    <row r="1650" spans="1:31" x14ac:dyDescent="0.2">
      <c r="A1650" s="121">
        <v>1.1762414800389485</v>
      </c>
      <c r="B1650" s="177"/>
      <c r="C1650" s="176">
        <v>42.135761589403977</v>
      </c>
      <c r="AD1650" s="176">
        <v>42.135761589403977</v>
      </c>
    </row>
    <row r="1651" spans="1:31" x14ac:dyDescent="0.2">
      <c r="A1651" s="121">
        <v>1.1330645161290323</v>
      </c>
      <c r="B1651" s="177"/>
      <c r="C1651" s="176">
        <v>42.953736654804267</v>
      </c>
      <c r="AD1651" s="176">
        <v>42.953736654804267</v>
      </c>
    </row>
    <row r="1652" spans="1:31" x14ac:dyDescent="0.2">
      <c r="A1652" s="121">
        <v>1.0992736077481839</v>
      </c>
      <c r="B1652" s="177"/>
      <c r="C1652" s="176">
        <v>43.169603524229075</v>
      </c>
      <c r="AD1652" s="176">
        <v>43.169603524229075</v>
      </c>
    </row>
    <row r="1653" spans="1:31" x14ac:dyDescent="0.2">
      <c r="A1653" s="121">
        <v>1.5261224489795919</v>
      </c>
      <c r="B1653" s="177"/>
      <c r="C1653" s="176">
        <v>45.493982348221451</v>
      </c>
      <c r="AD1653" s="176">
        <v>45.493982348221451</v>
      </c>
    </row>
    <row r="1654" spans="1:31" x14ac:dyDescent="0.2">
      <c r="A1654" s="121">
        <v>1.9477286869943995</v>
      </c>
      <c r="B1654" s="177"/>
      <c r="C1654" s="176">
        <v>44.621725239616616</v>
      </c>
      <c r="AD1654" s="176">
        <v>44.621725239616616</v>
      </c>
    </row>
    <row r="1655" spans="1:31" x14ac:dyDescent="0.2">
      <c r="A1655" s="183">
        <v>0.40812182741116754</v>
      </c>
      <c r="AD1655" s="178"/>
      <c r="AE1655" s="184">
        <v>36.492537313432834</v>
      </c>
    </row>
    <row r="1656" spans="1:31" x14ac:dyDescent="0.2">
      <c r="A1656" s="185">
        <v>0.70417124039517009</v>
      </c>
      <c r="AD1656" s="178"/>
      <c r="AE1656" s="186">
        <v>39.922057677318783</v>
      </c>
    </row>
    <row r="1657" spans="1:31" x14ac:dyDescent="0.2">
      <c r="A1657" s="183">
        <v>0.4</v>
      </c>
      <c r="AD1657" s="178"/>
      <c r="AE1657" s="184">
        <v>36.693333333333335</v>
      </c>
    </row>
    <row r="1658" spans="1:31" x14ac:dyDescent="0.2">
      <c r="A1658" s="183">
        <v>0.54447439353099736</v>
      </c>
      <c r="AD1658" s="178"/>
      <c r="AE1658" s="184">
        <v>36.905940594059409</v>
      </c>
    </row>
    <row r="1659" spans="1:31" x14ac:dyDescent="0.2">
      <c r="A1659" s="185">
        <v>0.54596412556053808</v>
      </c>
      <c r="AD1659" s="178"/>
      <c r="AE1659" s="186">
        <v>38.583162217659137</v>
      </c>
    </row>
    <row r="1660" spans="1:31" x14ac:dyDescent="0.2">
      <c r="A1660" s="183">
        <v>0.52677029360967187</v>
      </c>
      <c r="AD1660" s="178"/>
      <c r="AE1660" s="184">
        <v>39.103825136612024</v>
      </c>
    </row>
    <row r="1661" spans="1:31" x14ac:dyDescent="0.2">
      <c r="A1661" s="185">
        <v>1.5384615384615385</v>
      </c>
      <c r="AD1661" s="178"/>
      <c r="AE1661" s="186">
        <v>43.232758620689658</v>
      </c>
    </row>
    <row r="1662" spans="1:31" x14ac:dyDescent="0.2">
      <c r="A1662" s="185">
        <v>0.29602595296025952</v>
      </c>
      <c r="AD1662" s="178"/>
      <c r="AE1662" s="186">
        <v>34.19178082191781</v>
      </c>
    </row>
    <row r="1663" spans="1:31" x14ac:dyDescent="0.2">
      <c r="A1663" s="185">
        <v>1.8221208665906499</v>
      </c>
      <c r="AD1663" s="178"/>
      <c r="AE1663" s="186">
        <v>40.025031289111389</v>
      </c>
    </row>
    <row r="1664" spans="1:31" x14ac:dyDescent="0.2">
      <c r="A1664" s="185">
        <v>1.7875000000000001</v>
      </c>
      <c r="AD1664" s="178"/>
      <c r="AE1664" s="186">
        <v>48.302253302253305</v>
      </c>
    </row>
    <row r="1665" spans="1:31" x14ac:dyDescent="0.2">
      <c r="A1665" s="183">
        <v>0.78231292517006801</v>
      </c>
      <c r="AD1665" s="178"/>
      <c r="AE1665" s="184">
        <v>41.508695652173913</v>
      </c>
    </row>
    <row r="1666" spans="1:31" x14ac:dyDescent="0.2">
      <c r="A1666" s="185">
        <v>0.17434507678410116</v>
      </c>
      <c r="AD1666" s="178"/>
      <c r="AE1666" s="186">
        <v>29.782383419689118</v>
      </c>
    </row>
    <row r="1667" spans="1:31" x14ac:dyDescent="0.2">
      <c r="A1667" s="185">
        <v>0.21248789932236206</v>
      </c>
      <c r="AD1667" s="178"/>
      <c r="AE1667" s="186">
        <v>32.46013667425968</v>
      </c>
    </row>
    <row r="1668" spans="1:31" x14ac:dyDescent="0.2">
      <c r="A1668" s="183">
        <v>1.2351421188630491</v>
      </c>
      <c r="AD1668" s="178"/>
      <c r="AE1668" s="184">
        <v>47.30125523012552</v>
      </c>
    </row>
    <row r="1669" spans="1:31" x14ac:dyDescent="0.2">
      <c r="A1669" s="185">
        <v>0.30910951893551691</v>
      </c>
      <c r="AE1669" s="186">
        <v>33.443708609271525</v>
      </c>
    </row>
    <row r="1670" spans="1:31" x14ac:dyDescent="0.2">
      <c r="A1670" s="185">
        <v>1.3813953488372093</v>
      </c>
      <c r="AE1670" s="186">
        <v>47.306397306397308</v>
      </c>
    </row>
    <row r="1671" spans="1:31" x14ac:dyDescent="0.2">
      <c r="A1671" s="185">
        <v>2.0744680851063828</v>
      </c>
      <c r="AE1671" s="186">
        <v>38</v>
      </c>
    </row>
    <row r="1672" spans="1:31" x14ac:dyDescent="0.2">
      <c r="A1672" s="185">
        <v>0.2172636523781562</v>
      </c>
      <c r="AE1672" s="186">
        <v>31.567567567567568</v>
      </c>
    </row>
    <row r="1673" spans="1:31" x14ac:dyDescent="0.2">
      <c r="A1673" s="185">
        <v>1.6085594989561587</v>
      </c>
      <c r="AE1673" s="186">
        <v>48.384166125892278</v>
      </c>
    </row>
    <row r="1674" spans="1:31" x14ac:dyDescent="0.2">
      <c r="A1674" s="185">
        <v>0.30173564753004006</v>
      </c>
      <c r="AE1674" s="186">
        <v>35.414823008849559</v>
      </c>
    </row>
    <row r="1675" spans="1:31" x14ac:dyDescent="0.2">
      <c r="A1675" s="185">
        <v>1.2945736434108528</v>
      </c>
      <c r="AE1675" s="186">
        <v>48.646041250831672</v>
      </c>
    </row>
    <row r="1676" spans="1:31" x14ac:dyDescent="0.2">
      <c r="A1676" s="185">
        <v>1.4085510688836105</v>
      </c>
      <c r="AE1676" s="186">
        <v>48.779932546374368</v>
      </c>
    </row>
    <row r="1677" spans="1:31" x14ac:dyDescent="0.2">
      <c r="A1677" s="185">
        <v>1.2195121951219512</v>
      </c>
      <c r="AE1677" s="186">
        <v>48.95</v>
      </c>
    </row>
    <row r="1678" spans="1:31" x14ac:dyDescent="0.2">
      <c r="A1678" s="185">
        <v>1.0881742738589211</v>
      </c>
      <c r="AE1678" s="186">
        <v>47.4976167778837</v>
      </c>
    </row>
    <row r="1679" spans="1:31" x14ac:dyDescent="0.2">
      <c r="A1679" s="183">
        <v>2.2009978617248751</v>
      </c>
      <c r="AE1679" s="184">
        <v>48.303108808290155</v>
      </c>
    </row>
    <row r="1680" spans="1:31" x14ac:dyDescent="0.2">
      <c r="A1680" s="183">
        <v>0.80615384615384611</v>
      </c>
      <c r="AE1680" s="184">
        <v>44.045801526717554</v>
      </c>
    </row>
    <row r="1681" spans="1:31" x14ac:dyDescent="0.2">
      <c r="A1681" s="185">
        <v>0.84247506799637351</v>
      </c>
      <c r="AE1681" s="186">
        <v>44.05434490180253</v>
      </c>
    </row>
    <row r="1682" spans="1:31" x14ac:dyDescent="0.2">
      <c r="A1682" s="185">
        <v>0.789924973204716</v>
      </c>
      <c r="AE1682" s="186">
        <v>41.99457259158752</v>
      </c>
    </row>
    <row r="1683" spans="1:31" x14ac:dyDescent="0.2">
      <c r="A1683" s="183">
        <v>0.98892617449664433</v>
      </c>
      <c r="AE1683" s="184">
        <v>48.184594502884288</v>
      </c>
    </row>
    <row r="1684" spans="1:31" x14ac:dyDescent="0.2">
      <c r="A1684" s="185">
        <v>1.2089864158829675</v>
      </c>
      <c r="AE1684" s="186">
        <v>49.101123595505619</v>
      </c>
    </row>
    <row r="1685" spans="1:31" x14ac:dyDescent="0.2">
      <c r="A1685" s="183">
        <v>1.2115299334811529</v>
      </c>
      <c r="AE1685" s="184">
        <v>49.414714494875547</v>
      </c>
    </row>
    <row r="1686" spans="1:31" x14ac:dyDescent="0.2">
      <c r="A1686" s="183">
        <v>0.51784864350309379</v>
      </c>
      <c r="AE1686" s="184">
        <v>37.693014705882355</v>
      </c>
    </row>
    <row r="1687" spans="1:31" x14ac:dyDescent="0.2">
      <c r="A1687" s="183">
        <v>0.33422603106588111</v>
      </c>
      <c r="AE1687" s="184">
        <v>35.136217948717949</v>
      </c>
    </row>
    <row r="1688" spans="1:31" x14ac:dyDescent="0.2">
      <c r="A1688" s="183">
        <v>1.2640264026402641</v>
      </c>
      <c r="AE1688" s="184">
        <v>48.600087032201913</v>
      </c>
    </row>
    <row r="1689" spans="1:31" x14ac:dyDescent="0.2">
      <c r="A1689" s="185">
        <v>1.998019801980198</v>
      </c>
      <c r="AE1689" s="186">
        <v>48.564915758176411</v>
      </c>
    </row>
    <row r="1690" spans="1:31" x14ac:dyDescent="0.2">
      <c r="A1690" s="183">
        <v>0.92614770459081841</v>
      </c>
      <c r="AE1690" s="184">
        <v>47.497844827586206</v>
      </c>
    </row>
    <row r="1691" spans="1:31" x14ac:dyDescent="0.2">
      <c r="A1691" s="183">
        <v>1.2527944969905418</v>
      </c>
      <c r="AE1691" s="184">
        <v>49.500343170899107</v>
      </c>
    </row>
    <row r="1692" spans="1:31" x14ac:dyDescent="0.2">
      <c r="A1692" s="185">
        <v>2.2962962962962963</v>
      </c>
      <c r="AE1692" s="186">
        <v>48.899769585253459</v>
      </c>
    </row>
    <row r="1693" spans="1:31" x14ac:dyDescent="0.2">
      <c r="A1693" s="185">
        <v>0.89087837837837835</v>
      </c>
      <c r="AE1693" s="186">
        <v>43.00037921880925</v>
      </c>
    </row>
    <row r="1694" spans="1:31" x14ac:dyDescent="0.2">
      <c r="A1694" s="185">
        <v>1.3980169971671388</v>
      </c>
      <c r="AE1694" s="186">
        <v>48.520770010131713</v>
      </c>
    </row>
    <row r="1695" spans="1:31" x14ac:dyDescent="0.2">
      <c r="A1695" s="183">
        <v>1.1843640606767796</v>
      </c>
      <c r="AE1695" s="184">
        <v>44.009852216748769</v>
      </c>
    </row>
    <row r="1696" spans="1:31" x14ac:dyDescent="0.2">
      <c r="A1696" s="185">
        <v>0.87290167865707435</v>
      </c>
      <c r="AE1696" s="186">
        <v>42.609890109890109</v>
      </c>
    </row>
    <row r="1697" spans="1:31" x14ac:dyDescent="0.2">
      <c r="A1697" s="183">
        <v>0.34589502018842533</v>
      </c>
      <c r="AE1697" s="184">
        <v>34.190661478599225</v>
      </c>
    </row>
    <row r="1698" spans="1:31" x14ac:dyDescent="0.2">
      <c r="A1698" s="183">
        <v>0.50997782705099781</v>
      </c>
      <c r="AE1698" s="184">
        <v>36.1</v>
      </c>
    </row>
    <row r="1699" spans="1:31" x14ac:dyDescent="0.2">
      <c r="A1699" s="183">
        <v>0.4154057771664374</v>
      </c>
      <c r="AE1699" s="184">
        <v>37.069536423841058</v>
      </c>
    </row>
    <row r="1700" spans="1:31" x14ac:dyDescent="0.2">
      <c r="A1700" s="185">
        <v>0.39334085778781036</v>
      </c>
      <c r="AE1700" s="186">
        <v>36.771879483500719</v>
      </c>
    </row>
    <row r="1701" spans="1:31" x14ac:dyDescent="0.2">
      <c r="A1701" s="185">
        <v>0.65312965722801786</v>
      </c>
      <c r="AE1701" s="186">
        <v>39.93211637193383</v>
      </c>
    </row>
    <row r="1702" spans="1:31" x14ac:dyDescent="0.2">
      <c r="A1702" s="183">
        <v>1.924944812362031</v>
      </c>
      <c r="AE1702" s="184">
        <v>46.628440366972477</v>
      </c>
    </row>
    <row r="1703" spans="1:31" x14ac:dyDescent="0.2">
      <c r="A1703" s="183">
        <v>1.922671353251318</v>
      </c>
      <c r="AE1703" s="184">
        <v>48.599634369287017</v>
      </c>
    </row>
    <row r="1704" spans="1:31" x14ac:dyDescent="0.2">
      <c r="A1704" s="185">
        <v>1.3366619115549216</v>
      </c>
      <c r="AE1704" s="186">
        <v>48.749199573105656</v>
      </c>
    </row>
    <row r="1705" spans="1:31" x14ac:dyDescent="0.2">
      <c r="A1705" s="183">
        <v>2.075785582255083</v>
      </c>
      <c r="AE1705" s="184">
        <v>48.806767586821017</v>
      </c>
    </row>
    <row r="1706" spans="1:31" x14ac:dyDescent="0.2">
      <c r="A1706" s="183">
        <v>1.3162291169451075</v>
      </c>
      <c r="AE1706" s="184">
        <v>47.824116047144152</v>
      </c>
    </row>
    <row r="1707" spans="1:31" x14ac:dyDescent="0.2">
      <c r="A1707" s="185">
        <v>0.28893442622950821</v>
      </c>
      <c r="AE1707" s="186">
        <v>33.096453900709221</v>
      </c>
    </row>
    <row r="1708" spans="1:31" x14ac:dyDescent="0.2">
      <c r="A1708" s="183">
        <v>0.26058041112454655</v>
      </c>
      <c r="AE1708" s="184">
        <v>32.662412993039446</v>
      </c>
    </row>
    <row r="1709" spans="1:31" x14ac:dyDescent="0.2">
      <c r="A1709" s="185">
        <v>0.29563156112428041</v>
      </c>
      <c r="AE1709" s="186">
        <v>33.505154639175259</v>
      </c>
    </row>
    <row r="1710" spans="1:31" x14ac:dyDescent="0.2">
      <c r="A1710" s="183">
        <v>0.17984907769703745</v>
      </c>
      <c r="AE1710" s="184">
        <v>29.616938616938619</v>
      </c>
    </row>
    <row r="1711" spans="1:31" x14ac:dyDescent="0.2">
      <c r="A1711" s="183">
        <v>0.26622971285892633</v>
      </c>
      <c r="AE1711" s="184">
        <v>33.007033997655334</v>
      </c>
    </row>
    <row r="1712" spans="1:31" x14ac:dyDescent="0.2">
      <c r="A1712" s="185">
        <v>0.35320197044334978</v>
      </c>
      <c r="AE1712" s="186">
        <v>34.881450488145049</v>
      </c>
    </row>
    <row r="1713" spans="1:31" x14ac:dyDescent="0.2">
      <c r="A1713" s="185">
        <v>0.23673702224757559</v>
      </c>
      <c r="AE1713" s="186">
        <v>33.732530120481925</v>
      </c>
    </row>
    <row r="1714" spans="1:31" x14ac:dyDescent="0.2">
      <c r="A1714" s="183">
        <v>1.8407687028140014</v>
      </c>
      <c r="AE1714" s="184">
        <v>48.760999254287846</v>
      </c>
    </row>
    <row r="1715" spans="1:31" x14ac:dyDescent="0.2">
      <c r="A1715" s="183">
        <v>0.48396501457725949</v>
      </c>
      <c r="AE1715" s="184">
        <v>35.858433734939759</v>
      </c>
    </row>
    <row r="1716" spans="1:31" x14ac:dyDescent="0.2">
      <c r="A1716" s="185">
        <v>0.30747793776126336</v>
      </c>
      <c r="AE1716" s="186">
        <v>34.984894259818731</v>
      </c>
    </row>
    <row r="1717" spans="1:31" x14ac:dyDescent="0.2">
      <c r="A1717" s="185">
        <v>1.9324894514767932</v>
      </c>
      <c r="AE1717" s="186">
        <v>48.580786026200876</v>
      </c>
    </row>
    <row r="1718" spans="1:31" x14ac:dyDescent="0.2">
      <c r="A1718" s="185">
        <v>0.64018264840182648</v>
      </c>
      <c r="AE1718" s="186">
        <v>38.980028530670474</v>
      </c>
    </row>
    <row r="1719" spans="1:31" x14ac:dyDescent="0.2">
      <c r="A1719" s="183">
        <v>1.1688574317492417</v>
      </c>
      <c r="AE1719" s="184">
        <v>47.88062283737024</v>
      </c>
    </row>
    <row r="1720" spans="1:31" x14ac:dyDescent="0.2">
      <c r="A1720" s="183">
        <v>1.5876052027543994</v>
      </c>
      <c r="AE1720" s="184">
        <v>48.997590361445781</v>
      </c>
    </row>
    <row r="1721" spans="1:31" x14ac:dyDescent="0.2">
      <c r="A1721" s="183">
        <v>0.87478260869565216</v>
      </c>
      <c r="AE1721" s="184">
        <v>44.632206759443342</v>
      </c>
    </row>
    <row r="1722" spans="1:31" x14ac:dyDescent="0.2">
      <c r="A1722" s="185">
        <v>1.2381720430107528</v>
      </c>
      <c r="AE1722" s="186">
        <v>49.088145896656535</v>
      </c>
    </row>
    <row r="1723" spans="1:31" x14ac:dyDescent="0.2">
      <c r="A1723" s="183">
        <v>0.46965399886557008</v>
      </c>
      <c r="AE1723" s="184">
        <v>37.977053140096615</v>
      </c>
    </row>
    <row r="1724" spans="1:31" x14ac:dyDescent="0.2">
      <c r="A1724" s="183">
        <v>2.0765634132086501</v>
      </c>
      <c r="AE1724" s="184">
        <v>49.611595834506048</v>
      </c>
    </row>
    <row r="1725" spans="1:31" x14ac:dyDescent="0.2">
      <c r="A1725" s="185">
        <v>1.2421009437833401</v>
      </c>
      <c r="AE1725" s="186">
        <v>49.65972910472415</v>
      </c>
    </row>
    <row r="1726" spans="1:31" x14ac:dyDescent="0.2">
      <c r="A1726" s="185">
        <v>1.1424390243902438</v>
      </c>
      <c r="AE1726" s="186">
        <v>49.2399658411614</v>
      </c>
    </row>
    <row r="1727" spans="1:31" x14ac:dyDescent="0.2">
      <c r="A1727" s="183">
        <v>1.2675159235668789</v>
      </c>
      <c r="AE1727" s="184">
        <v>48.50083752093802</v>
      </c>
    </row>
    <row r="1728" spans="1:31" x14ac:dyDescent="0.2">
      <c r="A1728" s="183">
        <v>1.0090826521344232</v>
      </c>
      <c r="AE1728" s="184">
        <v>47.074707470747072</v>
      </c>
    </row>
    <row r="1729" spans="1:31" x14ac:dyDescent="0.2">
      <c r="A1729" s="185">
        <v>0.37662337662337664</v>
      </c>
      <c r="AE1729" s="186">
        <v>33.448275862068968</v>
      </c>
    </row>
    <row r="1730" spans="1:31" x14ac:dyDescent="0.2">
      <c r="A1730" s="183">
        <v>0.62691131498470953</v>
      </c>
      <c r="AE1730" s="184">
        <v>36.512195121951223</v>
      </c>
    </row>
    <row r="1731" spans="1:31" x14ac:dyDescent="0.2">
      <c r="A1731" s="185">
        <v>0.22689540675152187</v>
      </c>
      <c r="AE1731" s="186">
        <v>33.536585365853661</v>
      </c>
    </row>
    <row r="1732" spans="1:31" x14ac:dyDescent="0.2">
      <c r="A1732" s="183">
        <v>0.63876651982378851</v>
      </c>
      <c r="AE1732" s="184">
        <v>36.015325670498086</v>
      </c>
    </row>
    <row r="1733" spans="1:31" x14ac:dyDescent="0.2">
      <c r="A1733" s="183">
        <v>0.81836130306021715</v>
      </c>
      <c r="AE1733" s="184">
        <v>41.963208685162847</v>
      </c>
    </row>
    <row r="1734" spans="1:31" x14ac:dyDescent="0.2">
      <c r="A1734" s="183">
        <v>0.40125570776255709</v>
      </c>
      <c r="AE1734" s="184">
        <v>36.984352773826458</v>
      </c>
    </row>
    <row r="1735" spans="1:31" x14ac:dyDescent="0.2">
      <c r="A1735" s="183">
        <v>0.42755344418052255</v>
      </c>
      <c r="AE1735" s="184">
        <v>37.652777777777779</v>
      </c>
    </row>
    <row r="1736" spans="1:31" x14ac:dyDescent="0.2">
      <c r="A1736" s="185">
        <v>0.24891229677123883</v>
      </c>
      <c r="AE1736" s="186">
        <v>32.571297148114077</v>
      </c>
    </row>
    <row r="1737" spans="1:31" x14ac:dyDescent="0.2">
      <c r="A1737" s="183">
        <v>1.191415313225058</v>
      </c>
      <c r="AE1737" s="184">
        <v>47.468354430379748</v>
      </c>
    </row>
    <row r="1738" spans="1:31" x14ac:dyDescent="0.2">
      <c r="A1738" s="185">
        <v>0.23806298679309176</v>
      </c>
      <c r="AE1738" s="186">
        <v>32.49928876244666</v>
      </c>
    </row>
    <row r="1739" spans="1:31" x14ac:dyDescent="0.2">
      <c r="A1739" s="183">
        <v>0.32601880877742945</v>
      </c>
      <c r="AE1739" s="184">
        <v>35.53846153846154</v>
      </c>
    </row>
    <row r="1740" spans="1:31" x14ac:dyDescent="0.2">
      <c r="A1740" s="183">
        <v>0.53551912568306015</v>
      </c>
      <c r="AE1740" s="184">
        <v>37.5</v>
      </c>
    </row>
    <row r="1741" spans="1:31" x14ac:dyDescent="0.2">
      <c r="A1741" s="185">
        <v>1.5696498054474708</v>
      </c>
      <c r="AE1741" s="186">
        <v>49.449677739216661</v>
      </c>
    </row>
    <row r="1742" spans="1:31" x14ac:dyDescent="0.2">
      <c r="A1742" s="185">
        <v>2.1745928338762215</v>
      </c>
      <c r="AE1742" s="186">
        <v>50.212702216896346</v>
      </c>
    </row>
    <row r="1743" spans="1:31" x14ac:dyDescent="0.2">
      <c r="A1743" s="183">
        <v>0.2001767565178966</v>
      </c>
      <c r="AE1743" s="184">
        <v>30.90728476821192</v>
      </c>
    </row>
    <row r="1744" spans="1:31" x14ac:dyDescent="0.2">
      <c r="A1744" s="183">
        <v>0.22403222981257664</v>
      </c>
      <c r="AE1744" s="184">
        <v>29.124315871774826</v>
      </c>
    </row>
    <row r="1745" spans="1:32" x14ac:dyDescent="0.2">
      <c r="A1745" s="185">
        <v>0.3026992287917738</v>
      </c>
      <c r="AE1745" s="186">
        <v>32.331210191082803</v>
      </c>
    </row>
    <row r="1746" spans="1:32" x14ac:dyDescent="0.2">
      <c r="A1746" s="183">
        <v>0.19086219602063376</v>
      </c>
      <c r="AE1746" s="184">
        <v>27.884169884169886</v>
      </c>
    </row>
    <row r="1747" spans="1:32" x14ac:dyDescent="0.2">
      <c r="A1747" s="183">
        <v>0.34263261296660119</v>
      </c>
      <c r="AE1747" s="184">
        <v>34.658256880733944</v>
      </c>
    </row>
    <row r="1748" spans="1:32" x14ac:dyDescent="0.2">
      <c r="A1748" s="185">
        <v>0.24687019547551065</v>
      </c>
      <c r="AE1748" s="186">
        <v>32.620996441281136</v>
      </c>
    </row>
    <row r="1749" spans="1:32" x14ac:dyDescent="0.2">
      <c r="A1749" s="185">
        <v>0.29243937232524964</v>
      </c>
      <c r="AE1749" s="186">
        <v>30</v>
      </c>
    </row>
    <row r="1750" spans="1:32" x14ac:dyDescent="0.2">
      <c r="A1750" s="183">
        <v>0.45030843043180263</v>
      </c>
      <c r="AE1750" s="184">
        <v>33.535768645357685</v>
      </c>
    </row>
    <row r="1751" spans="1:32" x14ac:dyDescent="0.2">
      <c r="A1751" s="183">
        <v>0.50052702906188828</v>
      </c>
      <c r="AE1751" s="184">
        <v>37.966305655836344</v>
      </c>
    </row>
    <row r="1752" spans="1:32" x14ac:dyDescent="0.2">
      <c r="A1752" s="188">
        <v>1.3019145802650958</v>
      </c>
      <c r="B1752" s="189"/>
      <c r="C1752" s="176"/>
      <c r="AE1752" s="184"/>
      <c r="AF1752" s="176">
        <v>43.359728506787327</v>
      </c>
    </row>
    <row r="1753" spans="1:32" x14ac:dyDescent="0.2">
      <c r="A1753" s="188">
        <v>1.5930388219544847</v>
      </c>
      <c r="B1753" s="189"/>
      <c r="C1753" s="176"/>
      <c r="AE1753" s="184"/>
      <c r="AF1753" s="176">
        <v>27.897899159663865</v>
      </c>
    </row>
    <row r="1754" spans="1:32" x14ac:dyDescent="0.2">
      <c r="A1754" s="188">
        <v>0.67444876783398189</v>
      </c>
      <c r="B1754" s="189"/>
      <c r="C1754" s="176"/>
      <c r="AE1754" s="186"/>
      <c r="AF1754" s="176">
        <v>43.153846153846153</v>
      </c>
    </row>
    <row r="1755" spans="1:32" x14ac:dyDescent="0.2">
      <c r="A1755" s="188">
        <v>1.1104863649142536</v>
      </c>
      <c r="B1755" s="190"/>
      <c r="C1755" s="176"/>
      <c r="AE1755" s="184"/>
      <c r="AF1755" s="176">
        <v>50.936708860759495</v>
      </c>
    </row>
    <row r="1756" spans="1:32" x14ac:dyDescent="0.2">
      <c r="A1756" s="188">
        <v>1.5105633802816902</v>
      </c>
      <c r="B1756" s="189"/>
      <c r="C1756" s="176"/>
      <c r="AE1756" s="186"/>
      <c r="AF1756" s="176">
        <v>50</v>
      </c>
    </row>
    <row r="1757" spans="1:32" x14ac:dyDescent="0.2">
      <c r="A1757" s="188">
        <v>0.76923076923076927</v>
      </c>
      <c r="B1757" s="190"/>
      <c r="C1757" s="176"/>
      <c r="AF1757" s="176">
        <v>44.369696969696967</v>
      </c>
    </row>
    <row r="1758" spans="1:32" x14ac:dyDescent="0.2">
      <c r="A1758" s="188">
        <v>0.97496206373292871</v>
      </c>
      <c r="B1758" s="189"/>
      <c r="C1758" s="176"/>
      <c r="AF1758" s="176">
        <v>51.5</v>
      </c>
    </row>
    <row r="1759" spans="1:32" x14ac:dyDescent="0.2">
      <c r="A1759" s="188">
        <v>1.3703703703703705</v>
      </c>
      <c r="B1759" s="189"/>
      <c r="C1759" s="176"/>
      <c r="AF1759" s="176">
        <v>50.4989604989605</v>
      </c>
    </row>
    <row r="1760" spans="1:32" x14ac:dyDescent="0.2">
      <c r="A1760" s="188">
        <v>1.2517647058823529</v>
      </c>
      <c r="B1760" s="190"/>
      <c r="C1760" s="176"/>
      <c r="AF1760" s="176">
        <v>49.943609022556394</v>
      </c>
    </row>
    <row r="1761" spans="1:32" x14ac:dyDescent="0.2">
      <c r="A1761" s="188">
        <v>1.3424369747899159</v>
      </c>
      <c r="B1761" s="189"/>
      <c r="C1761" s="176"/>
      <c r="AF1761" s="176">
        <v>50.500782472613459</v>
      </c>
    </row>
    <row r="1762" spans="1:32" x14ac:dyDescent="0.2">
      <c r="A1762" s="188">
        <v>1.2097186700767264</v>
      </c>
      <c r="B1762" s="190"/>
      <c r="C1762" s="176"/>
      <c r="AF1762" s="176">
        <v>50.253699788583511</v>
      </c>
    </row>
    <row r="1763" spans="1:32" x14ac:dyDescent="0.2">
      <c r="A1763" s="188">
        <v>1.7400881057268722</v>
      </c>
      <c r="B1763" s="190"/>
      <c r="C1763" s="176"/>
      <c r="AF1763" s="176">
        <v>49.848101265822784</v>
      </c>
    </row>
    <row r="1764" spans="1:32" x14ac:dyDescent="0.2">
      <c r="A1764" s="188">
        <v>1.0433763188745604</v>
      </c>
      <c r="B1764" s="189"/>
      <c r="C1764" s="176"/>
      <c r="AF1764" s="176">
        <v>48.943820224719104</v>
      </c>
    </row>
    <row r="1765" spans="1:32" x14ac:dyDescent="0.2">
      <c r="A1765" s="188">
        <v>1.4782608695652173</v>
      </c>
      <c r="B1765" s="190"/>
      <c r="C1765" s="176"/>
      <c r="AF1765" s="176">
        <v>50.052287581699346</v>
      </c>
    </row>
    <row r="1766" spans="1:32" x14ac:dyDescent="0.2">
      <c r="A1766" s="188">
        <v>0.8964757709251101</v>
      </c>
      <c r="B1766" s="189"/>
      <c r="C1766" s="176"/>
      <c r="AF1766" s="176">
        <v>46.32678132678133</v>
      </c>
    </row>
    <row r="1767" spans="1:32" x14ac:dyDescent="0.2">
      <c r="A1767" s="188">
        <v>0.99320652173913049</v>
      </c>
      <c r="B1767" s="190"/>
      <c r="C1767" s="176"/>
      <c r="AF1767" s="176">
        <v>46.511627906976742</v>
      </c>
    </row>
    <row r="1768" spans="1:32" x14ac:dyDescent="0.2">
      <c r="A1768" s="188">
        <v>0.81990521327014221</v>
      </c>
      <c r="B1768" s="189"/>
      <c r="C1768" s="176"/>
      <c r="AF1768" s="176">
        <v>43.75722543352601</v>
      </c>
    </row>
    <row r="1769" spans="1:32" x14ac:dyDescent="0.2">
      <c r="A1769" s="188">
        <v>1.3555555555555556</v>
      </c>
      <c r="B1769" s="190"/>
      <c r="C1769" s="176"/>
      <c r="AF1769" s="176">
        <v>49.83606557377049</v>
      </c>
    </row>
    <row r="1770" spans="1:32" x14ac:dyDescent="0.2">
      <c r="A1770" s="188">
        <v>0.88505747126436785</v>
      </c>
      <c r="B1770" s="190"/>
      <c r="C1770" s="176"/>
      <c r="AF1770" s="176">
        <v>33.116883116883116</v>
      </c>
    </row>
    <row r="1771" spans="1:32" x14ac:dyDescent="0.2">
      <c r="A1771" s="188">
        <v>1.5090090090090089</v>
      </c>
      <c r="B1771" s="189"/>
      <c r="C1771" s="176"/>
      <c r="AF1771" s="176">
        <v>49.850746268656714</v>
      </c>
    </row>
    <row r="1772" spans="1:32" x14ac:dyDescent="0.2">
      <c r="A1772" s="188">
        <v>1.6344339622641511</v>
      </c>
      <c r="B1772" s="190"/>
      <c r="C1772" s="176"/>
      <c r="AF1772" s="176">
        <v>49.900432900432904</v>
      </c>
    </row>
    <row r="1773" spans="1:32" x14ac:dyDescent="0.2">
      <c r="A1773" s="188">
        <v>1.4095607235142118</v>
      </c>
      <c r="B1773" s="189"/>
      <c r="C1773" s="176"/>
      <c r="AF1773" s="176">
        <v>49.954170485792851</v>
      </c>
    </row>
    <row r="1774" spans="1:32" x14ac:dyDescent="0.2">
      <c r="A1774" s="188">
        <v>1.3548922056384742</v>
      </c>
      <c r="B1774" s="190"/>
      <c r="C1774" s="176"/>
      <c r="AF1774" s="176">
        <v>52.386780905752751</v>
      </c>
    </row>
    <row r="1775" spans="1:32" x14ac:dyDescent="0.2">
      <c r="A1775" s="188">
        <v>1.3022636484687085</v>
      </c>
      <c r="B1775" s="189"/>
      <c r="C1775" s="176"/>
      <c r="AF1775" s="176">
        <v>50.531697341513294</v>
      </c>
    </row>
    <row r="1776" spans="1:32" x14ac:dyDescent="0.2">
      <c r="A1776" s="188">
        <v>0.50292397660818711</v>
      </c>
      <c r="B1776" s="189"/>
      <c r="C1776" s="176"/>
      <c r="AF1776" s="176">
        <v>40.697674418604649</v>
      </c>
    </row>
    <row r="1777" spans="1:34" x14ac:dyDescent="0.2">
      <c r="A1777" s="188">
        <v>2.3434125269978403</v>
      </c>
      <c r="B1777" s="190"/>
      <c r="C1777" s="176"/>
      <c r="AF1777" s="176">
        <v>50.797235023041473</v>
      </c>
    </row>
    <row r="1778" spans="1:34" x14ac:dyDescent="0.2">
      <c r="A1778" s="188">
        <v>1.7556142668428005</v>
      </c>
      <c r="B1778" s="189"/>
      <c r="C1778" s="176"/>
      <c r="AF1778" s="176">
        <v>42.024078254326561</v>
      </c>
    </row>
    <row r="1779" spans="1:34" x14ac:dyDescent="0.2">
      <c r="A1779" s="188">
        <v>1.1172472387425658</v>
      </c>
      <c r="B1779" s="190"/>
      <c r="C1779" s="176"/>
      <c r="AF1779" s="176">
        <v>51.71102661596958</v>
      </c>
    </row>
    <row r="1780" spans="1:34" x14ac:dyDescent="0.2">
      <c r="A1780" s="54">
        <v>0.64834123222748818</v>
      </c>
      <c r="AG1780" s="231">
        <v>45.730994152046783</v>
      </c>
    </row>
    <row r="1781" spans="1:34" x14ac:dyDescent="0.2">
      <c r="A1781" s="54">
        <v>0.68052999631946998</v>
      </c>
      <c r="AG1781" s="231">
        <v>46.864791779340187</v>
      </c>
    </row>
    <row r="1782" spans="1:34" x14ac:dyDescent="0.2">
      <c r="A1782" s="54">
        <v>1.1898148148148149</v>
      </c>
      <c r="AG1782" s="231">
        <v>50.933852140077818</v>
      </c>
    </row>
    <row r="1783" spans="1:34" x14ac:dyDescent="0.2">
      <c r="A1783" s="54">
        <v>1.3424369747899159</v>
      </c>
      <c r="AG1783" s="231">
        <v>52.527386541471046</v>
      </c>
    </row>
    <row r="1784" spans="1:34" x14ac:dyDescent="0.2">
      <c r="A1784" s="54">
        <v>1.3703703703703705</v>
      </c>
      <c r="AG1784" s="231">
        <v>52.723492723492726</v>
      </c>
    </row>
    <row r="1785" spans="1:34" x14ac:dyDescent="0.2">
      <c r="A1785" s="54">
        <v>1.4382470119521913</v>
      </c>
      <c r="AG1785" s="231">
        <v>52.853185595567865</v>
      </c>
    </row>
    <row r="1786" spans="1:34" x14ac:dyDescent="0.2">
      <c r="A1786" s="54">
        <v>1.5825123152709359</v>
      </c>
      <c r="AG1786" s="231">
        <v>52.622568093385212</v>
      </c>
    </row>
    <row r="1787" spans="1:34" x14ac:dyDescent="0.2">
      <c r="A1787" s="54">
        <v>1.677927927927928</v>
      </c>
      <c r="AG1787" s="231">
        <v>52.496644295302012</v>
      </c>
    </row>
    <row r="1788" spans="1:34" x14ac:dyDescent="0.2">
      <c r="A1788" s="54">
        <v>1.7074939564867042</v>
      </c>
      <c r="AG1788" s="231">
        <v>52.605002359603589</v>
      </c>
    </row>
    <row r="1789" spans="1:34" x14ac:dyDescent="0.2">
      <c r="A1789" s="54">
        <v>2.0332936979785967</v>
      </c>
      <c r="AG1789" s="231">
        <v>52.748538011695906</v>
      </c>
    </row>
    <row r="1790" spans="1:34" x14ac:dyDescent="0.2">
      <c r="A1790" s="54">
        <v>2.4336283185840708</v>
      </c>
      <c r="AG1790" s="231">
        <v>47.81818181818182</v>
      </c>
    </row>
    <row r="1791" spans="1:34" x14ac:dyDescent="0.2">
      <c r="A1791" s="54">
        <v>2.6365795724465557</v>
      </c>
      <c r="AG1791" s="231">
        <v>52.117117117117118</v>
      </c>
    </row>
    <row r="1792" spans="1:34" x14ac:dyDescent="0.2">
      <c r="A1792" s="239">
        <v>1.433182698515171</v>
      </c>
      <c r="AH1792" s="237">
        <v>53.605855855855857</v>
      </c>
    </row>
    <row r="1793" spans="1:34" x14ac:dyDescent="0.2">
      <c r="A1793" s="240">
        <v>0.86297071129707115</v>
      </c>
      <c r="AH1793" s="238">
        <v>46.763636363636365</v>
      </c>
    </row>
    <row r="1794" spans="1:34" x14ac:dyDescent="0.2">
      <c r="A1794" s="239">
        <v>0.56846715328467157</v>
      </c>
      <c r="AH1794" s="237">
        <v>44.827940421160761</v>
      </c>
    </row>
    <row r="1795" spans="1:34" x14ac:dyDescent="0.2">
      <c r="A1795" s="240">
        <v>0.67073170731707321</v>
      </c>
      <c r="AH1795" s="238">
        <v>46.909090909090907</v>
      </c>
    </row>
    <row r="1796" spans="1:34" x14ac:dyDescent="0.2">
      <c r="A1796" s="239">
        <v>1.132882882882883</v>
      </c>
      <c r="AH1796" s="237">
        <v>51</v>
      </c>
    </row>
    <row r="1797" spans="1:34" x14ac:dyDescent="0.2">
      <c r="A1797" s="239">
        <v>1.5863674851820491</v>
      </c>
      <c r="AH1797" s="237">
        <v>53.789965305577795</v>
      </c>
    </row>
    <row r="1798" spans="1:34" x14ac:dyDescent="0.2">
      <c r="A1798" s="240">
        <v>0.30861833105335157</v>
      </c>
      <c r="AH1798" s="238">
        <v>37.070921985815602</v>
      </c>
    </row>
    <row r="1799" spans="1:34" x14ac:dyDescent="0.2">
      <c r="A1799" s="240">
        <v>0.22410976804965699</v>
      </c>
      <c r="AH1799" s="238">
        <v>35.373177842565596</v>
      </c>
    </row>
    <row r="1800" spans="1:34" x14ac:dyDescent="0.2">
      <c r="A1800" s="239">
        <v>0.57788161993769471</v>
      </c>
      <c r="AH1800" s="237">
        <v>41.460916442048514</v>
      </c>
    </row>
    <row r="1801" spans="1:34" x14ac:dyDescent="0.2">
      <c r="A1801" s="240">
        <v>0.24475524475524477</v>
      </c>
      <c r="AH1801" s="238">
        <v>34.777142857142856</v>
      </c>
    </row>
    <row r="1802" spans="1:34" x14ac:dyDescent="0.2">
      <c r="A1802" s="239">
        <v>1.1781127861529872</v>
      </c>
      <c r="AH1802" s="237">
        <v>53.060663507109005</v>
      </c>
    </row>
    <row r="1803" spans="1:34" x14ac:dyDescent="0.2">
      <c r="A1803" s="239">
        <v>1.621764705882353</v>
      </c>
      <c r="AH1803" s="237">
        <v>52.415669205658325</v>
      </c>
    </row>
    <row r="1804" spans="1:34" x14ac:dyDescent="0.2">
      <c r="A1804" s="240">
        <v>1.1814814814814816</v>
      </c>
      <c r="AH1804" s="238">
        <v>51.144200626959247</v>
      </c>
    </row>
    <row r="1805" spans="1:34" x14ac:dyDescent="0.2">
      <c r="A1805" s="239">
        <v>0.75471698113207553</v>
      </c>
      <c r="AH1805" s="237">
        <v>41.65625</v>
      </c>
    </row>
    <row r="1806" spans="1:34" x14ac:dyDescent="0.2">
      <c r="A1806" s="240">
        <v>1.0828402366863905</v>
      </c>
      <c r="AH1806" s="238">
        <v>52.817150063051706</v>
      </c>
    </row>
    <row r="1807" spans="1:34" x14ac:dyDescent="0.2">
      <c r="A1807" s="240">
        <v>0.45922746781115881</v>
      </c>
      <c r="AH1807" s="238">
        <v>36.588785046728972</v>
      </c>
    </row>
    <row r="1808" spans="1:34" x14ac:dyDescent="0.2">
      <c r="A1808" s="239">
        <v>1.0135396518375241</v>
      </c>
      <c r="AH1808" s="237">
        <v>49.37022900763359</v>
      </c>
    </row>
    <row r="1809" spans="1:34" x14ac:dyDescent="0.2">
      <c r="A1809" s="240">
        <v>0.52887259395050412</v>
      </c>
      <c r="AH1809" s="238">
        <v>40.121317157712305</v>
      </c>
    </row>
    <row r="1810" spans="1:34" x14ac:dyDescent="0.2">
      <c r="A1810" s="239">
        <v>1.44234404536862</v>
      </c>
      <c r="AH1810" s="237">
        <v>52.589777195281783</v>
      </c>
    </row>
    <row r="1811" spans="1:34" x14ac:dyDescent="0.2">
      <c r="A1811" s="240">
        <v>1.5587583148558759</v>
      </c>
      <c r="AH1811" s="238">
        <v>52.859174964438125</v>
      </c>
    </row>
    <row r="1812" spans="1:34" x14ac:dyDescent="0.2">
      <c r="A1812" s="240">
        <v>1.0841584158415842</v>
      </c>
      <c r="AH1812" s="238">
        <v>51.111111111111114</v>
      </c>
    </row>
    <row r="1813" spans="1:34" x14ac:dyDescent="0.2">
      <c r="A1813" s="240">
        <v>0.80708661417322836</v>
      </c>
      <c r="AH1813" s="238">
        <v>46.341463414634148</v>
      </c>
    </row>
    <row r="1814" spans="1:34" x14ac:dyDescent="0.2">
      <c r="A1814" s="239">
        <v>1.5125</v>
      </c>
      <c r="AH1814" s="237">
        <v>50.231404958677686</v>
      </c>
    </row>
    <row r="1815" spans="1:34" x14ac:dyDescent="0.2">
      <c r="A1815" s="239">
        <v>0.23407521105141979</v>
      </c>
      <c r="AH1815" s="237">
        <v>34.82295081967213</v>
      </c>
    </row>
    <row r="1816" spans="1:34" x14ac:dyDescent="0.2">
      <c r="A1816" s="240">
        <v>1.1731517509727627</v>
      </c>
      <c r="AH1816" s="238">
        <v>51.902985074626862</v>
      </c>
    </row>
    <row r="1817" spans="1:34" x14ac:dyDescent="0.2">
      <c r="A1817" s="240">
        <v>1.0418068236424796</v>
      </c>
      <c r="AH1817" s="238">
        <v>52.638376383763834</v>
      </c>
    </row>
    <row r="1818" spans="1:34" x14ac:dyDescent="0.2">
      <c r="A1818" s="239">
        <v>1.3231114435302918</v>
      </c>
      <c r="AH1818" s="237">
        <v>53.312605992085928</v>
      </c>
    </row>
    <row r="1819" spans="1:34" x14ac:dyDescent="0.2">
      <c r="A1819" s="240">
        <v>1.1433868974042027</v>
      </c>
      <c r="AH1819" s="238">
        <v>52.497297297297294</v>
      </c>
    </row>
    <row r="1820" spans="1:34" x14ac:dyDescent="0.2">
      <c r="A1820" s="239">
        <v>1.2271604938271605</v>
      </c>
      <c r="AH1820" s="237">
        <v>53.400402414486919</v>
      </c>
    </row>
    <row r="1821" spans="1:34" x14ac:dyDescent="0.2">
      <c r="A1821" s="239">
        <v>0.33283693224125094</v>
      </c>
      <c r="AH1821" s="237">
        <v>38.053691275167786</v>
      </c>
    </row>
    <row r="1822" spans="1:34" x14ac:dyDescent="0.2">
      <c r="A1822" s="239">
        <v>1.1351896690879741</v>
      </c>
      <c r="AH1822" s="237">
        <v>52.550657660860288</v>
      </c>
    </row>
    <row r="1823" spans="1:34" x14ac:dyDescent="0.2">
      <c r="A1823" s="239">
        <v>1.2629629629629631</v>
      </c>
      <c r="AH1823" s="237">
        <v>51.862170087976537</v>
      </c>
    </row>
    <row r="1824" spans="1:34" x14ac:dyDescent="0.2">
      <c r="A1824" s="239">
        <v>1.8808988764044945</v>
      </c>
      <c r="AH1824" s="237">
        <v>52.919952210274793</v>
      </c>
    </row>
    <row r="1825" spans="1:34" x14ac:dyDescent="0.2">
      <c r="A1825" s="240">
        <v>0.44527363184079605</v>
      </c>
      <c r="AH1825" s="238">
        <v>37.240223463687151</v>
      </c>
    </row>
    <row r="1826" spans="1:34" x14ac:dyDescent="0.2">
      <c r="A1826" s="239">
        <v>0.25265989971872327</v>
      </c>
      <c r="AH1826" s="237">
        <v>35.047918683446269</v>
      </c>
    </row>
    <row r="1827" spans="1:34" x14ac:dyDescent="0.2">
      <c r="A1827" s="240">
        <v>0.87084148727984345</v>
      </c>
      <c r="AH1827" s="238">
        <v>50.550561797752806</v>
      </c>
    </row>
    <row r="1828" spans="1:34" x14ac:dyDescent="0.2">
      <c r="A1828" s="240">
        <v>0.22445710217159132</v>
      </c>
      <c r="AH1828" s="238">
        <v>36.482950039651072</v>
      </c>
    </row>
    <row r="1829" spans="1:34" x14ac:dyDescent="0.2">
      <c r="A1829" s="240">
        <v>0.48600069132388524</v>
      </c>
      <c r="AH1829" s="238">
        <v>42.222617354196302</v>
      </c>
    </row>
    <row r="1830" spans="1:34" x14ac:dyDescent="0.2">
      <c r="A1830" s="240">
        <v>1.2950146627565982</v>
      </c>
      <c r="AH1830" s="238">
        <v>53.269927536231883</v>
      </c>
    </row>
    <row r="1831" spans="1:34" x14ac:dyDescent="0.2">
      <c r="A1831" s="240">
        <v>1.3803641092327699</v>
      </c>
      <c r="AH1831" s="238">
        <v>53.565708902496468</v>
      </c>
    </row>
    <row r="1832" spans="1:34" x14ac:dyDescent="0.2">
      <c r="A1832" s="239">
        <v>1.4143070044709389</v>
      </c>
      <c r="AH1832" s="237">
        <v>52.887249736564804</v>
      </c>
    </row>
    <row r="1833" spans="1:34" x14ac:dyDescent="0.2">
      <c r="A1833" s="240">
        <v>1.5228426395939085</v>
      </c>
      <c r="AH1833" s="238">
        <v>51.85</v>
      </c>
    </row>
    <row r="1834" spans="1:34" x14ac:dyDescent="0.2">
      <c r="A1834" s="240">
        <v>1.2562949640287771</v>
      </c>
      <c r="AH1834" s="238">
        <v>53.698401336196611</v>
      </c>
    </row>
    <row r="1835" spans="1:34" x14ac:dyDescent="0.2">
      <c r="A1835" s="239">
        <v>0.43204697986577179</v>
      </c>
      <c r="AH1835" s="237">
        <v>37.539805825242716</v>
      </c>
    </row>
    <row r="1836" spans="1:34" x14ac:dyDescent="0.2">
      <c r="A1836" s="239">
        <v>0.22861216730038023</v>
      </c>
      <c r="AH1836" s="237">
        <v>34.648648648648646</v>
      </c>
    </row>
    <row r="1837" spans="1:34" x14ac:dyDescent="0.2">
      <c r="A1837" s="240">
        <v>0.37606318347509116</v>
      </c>
      <c r="AH1837" s="238">
        <v>37.948303715670434</v>
      </c>
    </row>
    <row r="1838" spans="1:34" x14ac:dyDescent="0.2">
      <c r="A1838" s="239">
        <v>0.38678414096916297</v>
      </c>
      <c r="AH1838" s="237">
        <v>38.314350797266513</v>
      </c>
    </row>
    <row r="1839" spans="1:34" x14ac:dyDescent="0.2">
      <c r="A1839" s="240">
        <v>1.3391705069124424</v>
      </c>
      <c r="AH1839" s="238">
        <v>52.997591190640058</v>
      </c>
    </row>
    <row r="1840" spans="1:34" x14ac:dyDescent="0.2">
      <c r="A1840" s="239">
        <v>0.93848857644991213</v>
      </c>
      <c r="AH1840" s="237">
        <v>51.217228464419478</v>
      </c>
    </row>
    <row r="1841" spans="1:34" x14ac:dyDescent="0.2">
      <c r="A1841" s="239">
        <v>0.5663716814159292</v>
      </c>
      <c r="AH1841" s="237">
        <v>43.96306818181818</v>
      </c>
    </row>
    <row r="1842" spans="1:34" x14ac:dyDescent="0.2">
      <c r="A1842" s="240">
        <v>0.37537537537537535</v>
      </c>
      <c r="AH1842" s="238">
        <v>38</v>
      </c>
    </row>
    <row r="1843" spans="1:34" x14ac:dyDescent="0.2">
      <c r="A1843" s="239">
        <v>0.72598162071846284</v>
      </c>
      <c r="AH1843" s="237">
        <v>45.514959723820482</v>
      </c>
    </row>
    <row r="1844" spans="1:34" x14ac:dyDescent="0.2">
      <c r="A1844" s="239">
        <v>0.9002079002079002</v>
      </c>
      <c r="AH1844" s="237">
        <v>51.991916859122405</v>
      </c>
    </row>
    <row r="1845" spans="1:34" x14ac:dyDescent="0.2">
      <c r="A1845" s="240">
        <v>0.8341848583372039</v>
      </c>
      <c r="AH1845" s="238">
        <v>50.425946547884188</v>
      </c>
    </row>
    <row r="1846" spans="1:34" x14ac:dyDescent="0.2">
      <c r="A1846" s="240">
        <v>0.74398433128147734</v>
      </c>
      <c r="AH1846" s="238">
        <v>47.952237683339604</v>
      </c>
    </row>
    <row r="1847" spans="1:34" x14ac:dyDescent="0.2">
      <c r="A1847" s="240">
        <v>0.9088766692851532</v>
      </c>
      <c r="AH1847" s="238">
        <v>51.655142610198787</v>
      </c>
    </row>
    <row r="1848" spans="1:34" x14ac:dyDescent="0.2">
      <c r="A1848" s="240">
        <v>0.72286940527283872</v>
      </c>
      <c r="AH1848" s="238">
        <v>48.218829516539444</v>
      </c>
    </row>
    <row r="1849" spans="1:34" x14ac:dyDescent="0.2">
      <c r="A1849" s="240">
        <v>0.27174547577349678</v>
      </c>
      <c r="AH1849" s="238">
        <v>35.005370569280302</v>
      </c>
    </row>
    <row r="1850" spans="1:34" x14ac:dyDescent="0.2">
      <c r="A1850" s="239">
        <v>0.46932894195142033</v>
      </c>
      <c r="AH1850" s="237">
        <v>36.464912280701753</v>
      </c>
    </row>
    <row r="1851" spans="1:34" x14ac:dyDescent="0.2">
      <c r="A1851" s="239">
        <v>0.43422322290125442</v>
      </c>
      <c r="AH1851" s="237">
        <v>37.644444444444446</v>
      </c>
    </row>
    <row r="1852" spans="1:34" x14ac:dyDescent="0.2">
      <c r="A1852" s="239">
        <v>0.70237087214225236</v>
      </c>
      <c r="AH1852" s="237">
        <v>47.389993972272457</v>
      </c>
    </row>
    <row r="1853" spans="1:34" x14ac:dyDescent="0.2">
      <c r="A1853" s="239">
        <v>0.70697876029475515</v>
      </c>
      <c r="AH1853" s="237">
        <v>48.510116492949109</v>
      </c>
    </row>
    <row r="1854" spans="1:34" x14ac:dyDescent="0.2">
      <c r="A1854" s="239">
        <v>1.3067123958843705</v>
      </c>
      <c r="AH1854" s="237">
        <v>53.288338957630295</v>
      </c>
    </row>
    <row r="1855" spans="1:34" x14ac:dyDescent="0.2">
      <c r="A1855" s="239">
        <v>0.30021834061135372</v>
      </c>
      <c r="AH1855" s="237">
        <v>35.309090909090912</v>
      </c>
    </row>
    <row r="1856" spans="1:34" x14ac:dyDescent="0.2">
      <c r="A1856" s="241">
        <v>0.94773175542406307</v>
      </c>
      <c r="AH1856" s="242">
        <v>52.450572320499482</v>
      </c>
    </row>
    <row r="1857" spans="1:35" x14ac:dyDescent="0.2">
      <c r="A1857" s="239">
        <v>1.3765112262521588</v>
      </c>
      <c r="B1857" s="277"/>
      <c r="AI1857" s="237">
        <v>54.062735257214555</v>
      </c>
    </row>
    <row r="1858" spans="1:35" x14ac:dyDescent="0.2">
      <c r="A1858" s="240">
        <v>1.3530229325920777</v>
      </c>
      <c r="B1858" s="278"/>
      <c r="AI1858" s="238">
        <v>54.349768875192602</v>
      </c>
    </row>
    <row r="1859" spans="1:35" x14ac:dyDescent="0.2">
      <c r="A1859" s="239">
        <v>1.5546687948922586</v>
      </c>
      <c r="B1859" s="277"/>
      <c r="AI1859" s="237">
        <v>54.445585215605746</v>
      </c>
    </row>
    <row r="1860" spans="1:35" x14ac:dyDescent="0.2">
      <c r="A1860" s="240">
        <v>0.65146299483648884</v>
      </c>
      <c r="B1860" s="278"/>
      <c r="AI1860" s="238">
        <v>46.981505944517835</v>
      </c>
    </row>
    <row r="1861" spans="1:35" x14ac:dyDescent="0.2">
      <c r="A1861" s="239">
        <v>1.7232704402515724</v>
      </c>
      <c r="B1861" s="277"/>
      <c r="AI1861" s="237">
        <v>51.478102189781019</v>
      </c>
    </row>
    <row r="1862" spans="1:35" x14ac:dyDescent="0.2">
      <c r="A1862" s="240">
        <v>0.2706403544099879</v>
      </c>
      <c r="B1862" s="278"/>
      <c r="AI1862" s="238">
        <v>38.110119047619051</v>
      </c>
    </row>
    <row r="1863" spans="1:35" x14ac:dyDescent="0.2">
      <c r="A1863" s="239">
        <v>0.35672997522708505</v>
      </c>
      <c r="B1863" s="277"/>
      <c r="AI1863" s="237">
        <v>41.550925925925924</v>
      </c>
    </row>
    <row r="1864" spans="1:35" x14ac:dyDescent="0.2">
      <c r="A1864" s="240">
        <v>1.3143382352941178</v>
      </c>
      <c r="B1864" s="278"/>
      <c r="AI1864" s="238">
        <v>56.223776223776227</v>
      </c>
    </row>
    <row r="1865" spans="1:35" x14ac:dyDescent="0.2">
      <c r="A1865" s="239">
        <v>0.99155794320798163</v>
      </c>
      <c r="B1865" s="277"/>
      <c r="AI1865" s="237">
        <v>53.525541795665632</v>
      </c>
    </row>
    <row r="1866" spans="1:35" x14ac:dyDescent="0.2">
      <c r="A1866" s="240">
        <v>0.98042813455657496</v>
      </c>
      <c r="B1866" s="278"/>
      <c r="AI1866" s="238">
        <v>53.434185901434809</v>
      </c>
    </row>
    <row r="1867" spans="1:35" x14ac:dyDescent="0.2">
      <c r="A1867" s="239">
        <v>2.3123784834737524</v>
      </c>
      <c r="B1867" s="277"/>
      <c r="AI1867" s="237">
        <v>56.78531390134529</v>
      </c>
    </row>
    <row r="1868" spans="1:35" x14ac:dyDescent="0.2">
      <c r="A1868" s="240">
        <v>2.2415196743554953</v>
      </c>
      <c r="B1868" s="278"/>
      <c r="AI1868" s="238">
        <v>56.870460048426153</v>
      </c>
    </row>
    <row r="1869" spans="1:35" x14ac:dyDescent="0.2">
      <c r="A1869" s="239">
        <v>1.0747126436781609</v>
      </c>
      <c r="B1869" s="277"/>
      <c r="AI1869" s="237">
        <v>54.239113827349122</v>
      </c>
    </row>
    <row r="1870" spans="1:35" x14ac:dyDescent="0.2">
      <c r="A1870" s="240">
        <v>1.6554564172958133</v>
      </c>
      <c r="B1870" s="278"/>
      <c r="AI1870" s="238">
        <v>54.933665008291875</v>
      </c>
    </row>
    <row r="1871" spans="1:35" x14ac:dyDescent="0.2">
      <c r="A1871" s="239">
        <v>1.5958506224066391</v>
      </c>
      <c r="B1871" s="277"/>
      <c r="AI1871" s="237">
        <v>54.680187207488302</v>
      </c>
    </row>
    <row r="1872" spans="1:35" x14ac:dyDescent="0.2">
      <c r="A1872" s="240">
        <v>1.6379498364231189</v>
      </c>
      <c r="B1872" s="278"/>
      <c r="AI1872" s="238">
        <v>55.059920106524636</v>
      </c>
    </row>
    <row r="1873" spans="1:35" x14ac:dyDescent="0.2">
      <c r="A1873" s="239">
        <v>0.26156433978132887</v>
      </c>
      <c r="B1873" s="277"/>
      <c r="AI1873" s="237">
        <v>37.154340836012864</v>
      </c>
    </row>
    <row r="1874" spans="1:35" x14ac:dyDescent="0.2">
      <c r="A1874" s="240">
        <v>0.30439500813890397</v>
      </c>
      <c r="B1874" s="278"/>
      <c r="AI1874" s="238">
        <v>38.81818181818182</v>
      </c>
    </row>
    <row r="1875" spans="1:35" x14ac:dyDescent="0.2">
      <c r="A1875" s="239">
        <v>1.4659325533379215</v>
      </c>
      <c r="B1875" s="277"/>
      <c r="AI1875" s="237">
        <v>54.769953051643192</v>
      </c>
    </row>
    <row r="1876" spans="1:35" x14ac:dyDescent="0.2">
      <c r="A1876" s="240">
        <v>2.1114130434782608</v>
      </c>
      <c r="B1876" s="278"/>
      <c r="AI1876" s="238">
        <v>56.829686829686828</v>
      </c>
    </row>
    <row r="1877" spans="1:35" x14ac:dyDescent="0.2">
      <c r="A1877" s="239">
        <v>0.42454394693200664</v>
      </c>
      <c r="B1877" s="277"/>
      <c r="AI1877" s="237">
        <v>42.98828125</v>
      </c>
    </row>
    <row r="1878" spans="1:35" x14ac:dyDescent="0.2">
      <c r="A1878" s="240">
        <v>0.52872444011684516</v>
      </c>
      <c r="B1878" s="278"/>
      <c r="AI1878" s="238">
        <v>44.898710865561696</v>
      </c>
    </row>
    <row r="1879" spans="1:35" x14ac:dyDescent="0.2">
      <c r="A1879" s="239">
        <v>0.21859706362153344</v>
      </c>
      <c r="B1879" s="277"/>
      <c r="AI1879" s="237">
        <v>39.477611940298509</v>
      </c>
    </row>
    <row r="1880" spans="1:35" x14ac:dyDescent="0.2">
      <c r="A1880" s="240">
        <v>1.2830188679245282</v>
      </c>
      <c r="B1880" s="278"/>
      <c r="AI1880" s="238">
        <v>54.419117647058826</v>
      </c>
    </row>
    <row r="1881" spans="1:35" x14ac:dyDescent="0.2">
      <c r="A1881" s="239">
        <v>0.84130982367758189</v>
      </c>
      <c r="B1881" s="277"/>
      <c r="AI1881" s="237">
        <v>47.020958083832333</v>
      </c>
    </row>
    <row r="1882" spans="1:35" x14ac:dyDescent="0.2">
      <c r="A1882" s="240">
        <v>0.56823821339950376</v>
      </c>
      <c r="B1882" s="278"/>
      <c r="AI1882" s="238">
        <v>41.069868995633186</v>
      </c>
    </row>
    <row r="1883" spans="1:35" x14ac:dyDescent="0.2">
      <c r="A1883" s="239">
        <v>1.7889775199419868</v>
      </c>
      <c r="B1883" s="277"/>
      <c r="AI1883" s="237">
        <v>54.592622618565059</v>
      </c>
    </row>
    <row r="1884" spans="1:35" x14ac:dyDescent="0.2">
      <c r="A1884" s="240">
        <v>1.6512415349887133</v>
      </c>
      <c r="B1884" s="278"/>
      <c r="AI1884" s="238">
        <v>55.065618591934381</v>
      </c>
    </row>
    <row r="1885" spans="1:35" x14ac:dyDescent="0.2">
      <c r="A1885" s="239">
        <v>1.838095238095238</v>
      </c>
      <c r="B1885" s="277"/>
      <c r="AI1885" s="237">
        <v>53.367875647668392</v>
      </c>
    </row>
    <row r="1886" spans="1:35" x14ac:dyDescent="0.2">
      <c r="A1886" s="240">
        <v>1.7473363774733637</v>
      </c>
      <c r="B1886" s="278"/>
      <c r="AI1886" s="238">
        <v>54.502613240418121</v>
      </c>
    </row>
    <row r="1887" spans="1:35" x14ac:dyDescent="0.2">
      <c r="A1887" s="239">
        <v>1.762812872467223</v>
      </c>
      <c r="B1887" s="277"/>
      <c r="AI1887" s="237">
        <v>54.239350912778903</v>
      </c>
    </row>
    <row r="1888" spans="1:35" x14ac:dyDescent="0.2">
      <c r="A1888" s="240">
        <v>0.25050916496945008</v>
      </c>
      <c r="B1888" s="278"/>
      <c r="AI1888" s="238">
        <v>40.651761517615178</v>
      </c>
    </row>
    <row r="1889" spans="1:37" x14ac:dyDescent="0.2">
      <c r="A1889" s="239">
        <v>1.2839572192513369</v>
      </c>
      <c r="B1889" s="277"/>
      <c r="AI1889" s="237">
        <v>54.685547688463139</v>
      </c>
    </row>
    <row r="1890" spans="1:37" x14ac:dyDescent="0.2">
      <c r="A1890" s="240">
        <v>1.4257854821235103</v>
      </c>
      <c r="B1890" s="278"/>
      <c r="AI1890" s="238">
        <v>55</v>
      </c>
    </row>
    <row r="1891" spans="1:37" x14ac:dyDescent="0.2">
      <c r="A1891" s="239">
        <v>1.0928961748633881</v>
      </c>
      <c r="B1891" s="277"/>
      <c r="AI1891" s="237">
        <v>53.5</v>
      </c>
    </row>
    <row r="1892" spans="1:37" x14ac:dyDescent="0.2">
      <c r="A1892" s="240">
        <v>0.57375271149674623</v>
      </c>
      <c r="B1892" s="278"/>
      <c r="AI1892" s="238">
        <v>44.442344045368621</v>
      </c>
    </row>
    <row r="1893" spans="1:37" x14ac:dyDescent="0.2">
      <c r="A1893" s="239">
        <v>0.647887323943662</v>
      </c>
      <c r="B1893" s="277"/>
      <c r="AI1893" s="237">
        <v>45.507246376811594</v>
      </c>
    </row>
    <row r="1894" spans="1:37" x14ac:dyDescent="0.2">
      <c r="A1894" s="240">
        <v>0.61363636363636365</v>
      </c>
      <c r="B1894" s="278"/>
      <c r="AI1894" s="238">
        <v>47.299382716049379</v>
      </c>
    </row>
    <row r="1895" spans="1:37" x14ac:dyDescent="0.2">
      <c r="A1895" s="239">
        <v>0.26511627906976742</v>
      </c>
      <c r="B1895" s="277"/>
      <c r="AI1895" s="237">
        <v>38.421052631578945</v>
      </c>
    </row>
    <row r="1896" spans="1:37" x14ac:dyDescent="0.2">
      <c r="A1896" s="240">
        <v>2.1042084168336674</v>
      </c>
      <c r="B1896" s="278"/>
      <c r="AI1896" s="238">
        <v>52.909523809523812</v>
      </c>
    </row>
    <row r="1897" spans="1:37" x14ac:dyDescent="0.2">
      <c r="A1897" s="239">
        <v>0.5171730515191546</v>
      </c>
      <c r="B1897" s="277"/>
      <c r="AJ1897" s="237">
        <v>44.061302681992338</v>
      </c>
      <c r="AK1897" s="237"/>
    </row>
    <row r="1898" spans="1:37" x14ac:dyDescent="0.2">
      <c r="A1898" s="240">
        <v>1.8730407523510972</v>
      </c>
      <c r="B1898" s="278"/>
      <c r="AJ1898" s="238">
        <v>53.054393305439334</v>
      </c>
      <c r="AK1898" s="238"/>
    </row>
    <row r="1899" spans="1:37" x14ac:dyDescent="0.2">
      <c r="A1899" s="239">
        <v>1.4174477289113194</v>
      </c>
      <c r="B1899" s="277"/>
      <c r="AJ1899" s="237">
        <v>53.097660223804681</v>
      </c>
      <c r="AK1899" s="237"/>
    </row>
    <row r="1900" spans="1:37" x14ac:dyDescent="0.2">
      <c r="A1900" s="240">
        <v>1.1553347280334727</v>
      </c>
      <c r="B1900" s="278"/>
      <c r="AJ1900" s="238">
        <v>53.03304662743323</v>
      </c>
      <c r="AK1900" s="238"/>
    </row>
    <row r="1901" spans="1:37" x14ac:dyDescent="0.2">
      <c r="A1901" s="239">
        <v>0.72363636363636363</v>
      </c>
      <c r="B1901" s="277"/>
      <c r="AJ1901" s="237">
        <v>45.778894472361806</v>
      </c>
      <c r="AK1901" s="237"/>
    </row>
    <row r="1902" spans="1:37" x14ac:dyDescent="0.2">
      <c r="A1902" s="240">
        <v>1.377962085308057</v>
      </c>
      <c r="B1902" s="278"/>
      <c r="AJ1902" s="238">
        <v>53.000859845227858</v>
      </c>
      <c r="AK1902" s="238"/>
    </row>
    <row r="1903" spans="1:37" x14ac:dyDescent="0.2">
      <c r="A1903" s="239">
        <v>1.0746190225959011</v>
      </c>
      <c r="B1903" s="277"/>
      <c r="AJ1903" s="237">
        <v>52.246943765281173</v>
      </c>
      <c r="AK1903" s="237"/>
    </row>
    <row r="1904" spans="1:37" x14ac:dyDescent="0.2">
      <c r="A1904" s="240">
        <v>1.361764705882353</v>
      </c>
      <c r="B1904" s="278"/>
      <c r="AJ1904" s="238">
        <v>53.45572354211663</v>
      </c>
      <c r="AK1904" s="238"/>
    </row>
    <row r="1905" spans="1:37" x14ac:dyDescent="0.2">
      <c r="A1905" s="239">
        <v>1.1688701923076923</v>
      </c>
      <c r="B1905" s="277"/>
      <c r="AJ1905" s="237">
        <v>53.033419023136247</v>
      </c>
      <c r="AK1905" s="237"/>
    </row>
    <row r="1906" spans="1:37" x14ac:dyDescent="0.2">
      <c r="A1906" s="240">
        <v>1.9223300970873787</v>
      </c>
      <c r="B1906" s="278"/>
      <c r="AJ1906" s="238">
        <v>53.922979797979799</v>
      </c>
      <c r="AK1906" s="238"/>
    </row>
    <row r="1907" spans="1:37" x14ac:dyDescent="0.2">
      <c r="A1907" s="239">
        <v>1.9824561403508771</v>
      </c>
      <c r="B1907" s="277"/>
      <c r="AJ1907" s="237">
        <v>53.046776232616942</v>
      </c>
      <c r="AK1907" s="237"/>
    </row>
    <row r="1908" spans="1:37" x14ac:dyDescent="0.2">
      <c r="A1908" s="240">
        <v>1.3632030505243089</v>
      </c>
      <c r="B1908" s="278"/>
      <c r="AJ1908" s="238">
        <v>53.776223776223773</v>
      </c>
      <c r="AK1908" s="238"/>
    </row>
    <row r="1909" spans="1:37" x14ac:dyDescent="0.2">
      <c r="A1909" s="239">
        <v>1.7931034482758621</v>
      </c>
      <c r="B1909" s="277"/>
      <c r="AJ1909" s="237">
        <v>53.796703296703299</v>
      </c>
      <c r="AK1909" s="237"/>
    </row>
    <row r="1910" spans="1:37" x14ac:dyDescent="0.2">
      <c r="A1910" s="240">
        <v>2.193233082706767</v>
      </c>
      <c r="B1910" s="278"/>
      <c r="AJ1910" s="238">
        <v>54.206376414124101</v>
      </c>
      <c r="AK1910" s="238"/>
    </row>
    <row r="1911" spans="1:37" x14ac:dyDescent="0.2">
      <c r="A1911" s="239">
        <v>1.7287538529282254</v>
      </c>
      <c r="B1911" s="277"/>
      <c r="AJ1911" s="237">
        <v>55.007641365257257</v>
      </c>
      <c r="AK1911" s="237"/>
    </row>
    <row r="1912" spans="1:37" x14ac:dyDescent="0.2">
      <c r="A1912" s="240">
        <v>1.3529411764705883</v>
      </c>
      <c r="B1912" s="278"/>
      <c r="AJ1912" s="238">
        <v>54.472049689440993</v>
      </c>
      <c r="AK1912" s="238"/>
    </row>
    <row r="1913" spans="1:37" x14ac:dyDescent="0.2">
      <c r="A1913" s="239">
        <v>1.4667931688804554</v>
      </c>
      <c r="B1913" s="277"/>
      <c r="AJ1913" s="237">
        <v>53.001293661060799</v>
      </c>
      <c r="AK1913" s="237"/>
    </row>
    <row r="1914" spans="1:37" x14ac:dyDescent="0.2">
      <c r="A1914" s="240">
        <v>1.8216403162055337</v>
      </c>
      <c r="B1914" s="278"/>
      <c r="AJ1914" s="238">
        <v>54.578247898020074</v>
      </c>
      <c r="AK1914" s="238"/>
    </row>
    <row r="1915" spans="1:37" x14ac:dyDescent="0.2">
      <c r="A1915" s="239">
        <v>2.1552706552706553</v>
      </c>
      <c r="B1915" s="277"/>
      <c r="AJ1915" s="237">
        <v>54.76536682088566</v>
      </c>
      <c r="AK1915" s="237"/>
    </row>
    <row r="1916" spans="1:37" x14ac:dyDescent="0.2">
      <c r="A1916" s="240">
        <v>2.2140624999999998</v>
      </c>
      <c r="B1916" s="278"/>
      <c r="AJ1916" s="238">
        <v>55.892731122088918</v>
      </c>
      <c r="AK1916" s="238"/>
    </row>
    <row r="1917" spans="1:37" x14ac:dyDescent="0.2">
      <c r="A1917" s="239">
        <v>0.48763853367433929</v>
      </c>
      <c r="B1917" s="277"/>
      <c r="AJ1917" s="237">
        <v>44.956293706293707</v>
      </c>
      <c r="AK1917" s="237"/>
    </row>
    <row r="1918" spans="1:37" x14ac:dyDescent="0.2">
      <c r="A1918" s="240">
        <v>2.1189427312775329</v>
      </c>
      <c r="B1918" s="278"/>
      <c r="AJ1918" s="238">
        <v>50.062370062370064</v>
      </c>
      <c r="AK1918" s="238"/>
    </row>
    <row r="1919" spans="1:37" x14ac:dyDescent="0.2">
      <c r="A1919" s="239">
        <v>1.7576832151300237</v>
      </c>
      <c r="B1919" s="277"/>
      <c r="AJ1919" s="237">
        <v>53.006052454606589</v>
      </c>
      <c r="AK1919" s="237"/>
    </row>
    <row r="1920" spans="1:37" x14ac:dyDescent="0.2">
      <c r="A1920" s="240">
        <v>0.87830687830687826</v>
      </c>
      <c r="B1920" s="278"/>
      <c r="AJ1920" s="238">
        <v>47.650602409638552</v>
      </c>
      <c r="AK1920" s="238"/>
    </row>
    <row r="1921" spans="1:37" x14ac:dyDescent="0.2">
      <c r="A1921" s="239">
        <v>1.0255319148936171</v>
      </c>
      <c r="B1921" s="277"/>
      <c r="AJ1921" s="237">
        <v>51.556016597510371</v>
      </c>
      <c r="AK1921" s="237"/>
    </row>
    <row r="1922" spans="1:37" x14ac:dyDescent="0.2">
      <c r="A1922" s="240">
        <v>1.7185385656292287</v>
      </c>
      <c r="B1922" s="278"/>
      <c r="AJ1922" s="238">
        <v>53.468503937007874</v>
      </c>
      <c r="AK1922" s="238"/>
    </row>
    <row r="1923" spans="1:37" x14ac:dyDescent="0.2">
      <c r="A1923" s="281">
        <v>0.30973451327433627</v>
      </c>
      <c r="B1923" s="283"/>
      <c r="D1923" s="279"/>
      <c r="AK1923" s="184">
        <v>38.419047619047618</v>
      </c>
    </row>
    <row r="1924" spans="1:37" x14ac:dyDescent="0.2">
      <c r="A1924" s="282">
        <v>0.46231721034870643</v>
      </c>
      <c r="B1924" s="284"/>
      <c r="D1924" s="280"/>
      <c r="AK1924" s="186">
        <v>41.070559610705594</v>
      </c>
    </row>
    <row r="1925" spans="1:37" x14ac:dyDescent="0.2">
      <c r="A1925" s="281">
        <v>0.52883116883116887</v>
      </c>
      <c r="B1925" s="283"/>
      <c r="D1925" s="279"/>
      <c r="AK1925" s="184">
        <v>43.104125736738702</v>
      </c>
    </row>
    <row r="1926" spans="1:37" x14ac:dyDescent="0.2">
      <c r="A1926" s="282">
        <v>1.5043731778425655</v>
      </c>
      <c r="B1926" s="284"/>
      <c r="D1926" s="280"/>
      <c r="AK1926" s="186">
        <v>52.035852713178294</v>
      </c>
    </row>
    <row r="1927" spans="1:37" x14ac:dyDescent="0.2">
      <c r="A1927" s="282">
        <v>0.32004981320049813</v>
      </c>
      <c r="B1927" s="284"/>
      <c r="D1927" s="280"/>
      <c r="AK1927" s="186">
        <v>37.782101167315176</v>
      </c>
    </row>
    <row r="1928" spans="1:37" x14ac:dyDescent="0.2">
      <c r="A1928" s="282">
        <v>0.69193154034229831</v>
      </c>
      <c r="B1928" s="284"/>
      <c r="D1928" s="280"/>
      <c r="AK1928" s="186">
        <v>45.079505300353354</v>
      </c>
    </row>
    <row r="1929" spans="1:37" x14ac:dyDescent="0.2">
      <c r="A1929" s="281">
        <v>0.72171253822629966</v>
      </c>
      <c r="B1929" s="283"/>
      <c r="D1929" s="279"/>
      <c r="AK1929" s="184">
        <v>45.550847457627121</v>
      </c>
    </row>
    <row r="1930" spans="1:37" x14ac:dyDescent="0.2">
      <c r="A1930" s="281">
        <v>1.0054005400540054</v>
      </c>
      <c r="B1930" s="283"/>
      <c r="D1930" s="279"/>
      <c r="AK1930" s="184">
        <v>51.490599820948972</v>
      </c>
    </row>
    <row r="1931" spans="1:37" x14ac:dyDescent="0.2">
      <c r="A1931" s="281">
        <v>1.0185449358059915</v>
      </c>
      <c r="B1931" s="283"/>
      <c r="D1931" s="279"/>
      <c r="AK1931" s="184">
        <v>50.574229691876752</v>
      </c>
    </row>
    <row r="1932" spans="1:37" x14ac:dyDescent="0.2">
      <c r="A1932" s="282">
        <v>1.0471765546819156</v>
      </c>
      <c r="B1932" s="284"/>
      <c r="D1932" s="280"/>
      <c r="AK1932" s="186">
        <v>52</v>
      </c>
    </row>
    <row r="1933" spans="1:37" x14ac:dyDescent="0.2">
      <c r="A1933" s="281">
        <v>1.0525649145028499</v>
      </c>
      <c r="B1933" s="283"/>
      <c r="D1933" s="279"/>
      <c r="AK1933" s="184">
        <v>51.552346570397113</v>
      </c>
    </row>
    <row r="1934" spans="1:37" x14ac:dyDescent="0.2">
      <c r="A1934" s="282">
        <v>1.0595813204508857</v>
      </c>
      <c r="B1934" s="284"/>
      <c r="D1934" s="280"/>
      <c r="AK1934" s="186">
        <v>49.430091185410333</v>
      </c>
    </row>
    <row r="1935" spans="1:37" x14ac:dyDescent="0.2">
      <c r="A1935" s="282">
        <v>1.1150326797385621</v>
      </c>
      <c r="B1935" s="284"/>
      <c r="D1935" s="280"/>
      <c r="AK1935" s="186">
        <v>51.060961313012896</v>
      </c>
    </row>
    <row r="1936" spans="1:37" x14ac:dyDescent="0.2">
      <c r="A1936" s="281">
        <v>1.1855072463768115</v>
      </c>
      <c r="B1936" s="283"/>
      <c r="D1936" s="279"/>
      <c r="AK1936" s="184">
        <v>51.466992665036678</v>
      </c>
    </row>
    <row r="1937" spans="1:37" x14ac:dyDescent="0.2">
      <c r="A1937" s="282">
        <v>1.2685774946921444</v>
      </c>
      <c r="B1937" s="284"/>
      <c r="D1937" s="280"/>
      <c r="AK1937" s="186">
        <v>51.531380753138073</v>
      </c>
    </row>
    <row r="1938" spans="1:37" x14ac:dyDescent="0.2">
      <c r="A1938" s="281">
        <v>1.2886209495101733</v>
      </c>
      <c r="B1938" s="283"/>
      <c r="D1938" s="279"/>
      <c r="AK1938" s="184">
        <v>51.350877192982459</v>
      </c>
    </row>
    <row r="1939" spans="1:37" x14ac:dyDescent="0.2">
      <c r="A1939" s="281">
        <v>1.317817014446228</v>
      </c>
      <c r="B1939" s="283"/>
      <c r="D1939" s="279"/>
      <c r="AK1939" s="184">
        <v>51.406820950060904</v>
      </c>
    </row>
    <row r="1940" spans="1:37" x14ac:dyDescent="0.2">
      <c r="A1940" s="281">
        <v>1.4079045488441462</v>
      </c>
      <c r="B1940" s="283"/>
      <c r="D1940" s="279"/>
      <c r="AK1940" s="184">
        <v>52.055084745762713</v>
      </c>
    </row>
    <row r="1941" spans="1:37" x14ac:dyDescent="0.2">
      <c r="A1941" s="281">
        <v>1.4703277236492471</v>
      </c>
      <c r="B1941" s="283"/>
      <c r="D1941" s="279"/>
      <c r="AK1941" s="184">
        <v>51.915662650602407</v>
      </c>
    </row>
    <row r="1942" spans="1:37" x14ac:dyDescent="0.2">
      <c r="A1942" s="281">
        <v>1.6119270137961728</v>
      </c>
      <c r="B1942" s="283"/>
      <c r="D1942" s="279"/>
      <c r="AK1942" s="184">
        <v>52.562120375483161</v>
      </c>
    </row>
    <row r="1943" spans="1:37" x14ac:dyDescent="0.2">
      <c r="A1943" s="281">
        <v>1.6291322314049588</v>
      </c>
      <c r="B1943" s="283"/>
      <c r="D1943" s="279"/>
      <c r="AK1943" s="184">
        <v>52.049778059606851</v>
      </c>
    </row>
    <row r="1944" spans="1:37" x14ac:dyDescent="0.2">
      <c r="A1944" s="282">
        <v>1.8426470588235293</v>
      </c>
      <c r="B1944" s="284"/>
      <c r="D1944" s="280"/>
      <c r="AK1944" s="186">
        <v>52.533918595371112</v>
      </c>
    </row>
    <row r="1945" spans="1:37" x14ac:dyDescent="0.2">
      <c r="A1945" s="282">
        <v>0.75040518638573739</v>
      </c>
      <c r="B1945" s="284"/>
      <c r="D1945" s="280"/>
      <c r="AK1945" s="186">
        <v>48.185745140388768</v>
      </c>
    </row>
    <row r="1946" spans="1:37" x14ac:dyDescent="0.2">
      <c r="A1946" s="281">
        <v>1.1688168079616661</v>
      </c>
      <c r="B1946" s="283"/>
      <c r="D1946" s="279"/>
      <c r="AK1946" s="184">
        <v>52.385682749921159</v>
      </c>
    </row>
    <row r="1947" spans="1:37" x14ac:dyDescent="0.2">
      <c r="A1947" s="281">
        <v>1.3295964125560538</v>
      </c>
      <c r="B1947" s="283"/>
      <c r="D1947" s="279"/>
      <c r="AK1947" s="184">
        <v>51.02023608768971</v>
      </c>
    </row>
    <row r="1948" spans="1:37" x14ac:dyDescent="0.2">
      <c r="A1948" s="282">
        <v>1.6774193548387097</v>
      </c>
      <c r="B1948" s="284"/>
      <c r="D1948" s="280"/>
      <c r="AK1948" s="186">
        <v>49.102564102564102</v>
      </c>
    </row>
    <row r="1949" spans="1:37" x14ac:dyDescent="0.2">
      <c r="A1949" s="281">
        <v>0.35288270377733599</v>
      </c>
      <c r="B1949" s="283"/>
      <c r="D1949" s="279"/>
      <c r="AK1949" s="184">
        <v>40.161971830985912</v>
      </c>
    </row>
    <row r="1950" spans="1:37" x14ac:dyDescent="0.2">
      <c r="A1950" s="282">
        <v>0.38479809976247031</v>
      </c>
      <c r="B1950" s="284"/>
      <c r="D1950" s="280"/>
      <c r="AK1950" s="186">
        <v>38.02469135802469</v>
      </c>
    </row>
    <row r="1951" spans="1:37" x14ac:dyDescent="0.2">
      <c r="A1951" s="282">
        <v>0.62541806020066892</v>
      </c>
      <c r="B1951" s="284"/>
      <c r="D1951" s="280"/>
      <c r="AK1951" s="186">
        <v>45.980392156862742</v>
      </c>
    </row>
    <row r="1952" spans="1:37" x14ac:dyDescent="0.2">
      <c r="A1952" s="282">
        <v>0.6927480916030534</v>
      </c>
      <c r="B1952" s="284"/>
      <c r="D1952" s="280"/>
      <c r="AK1952" s="186">
        <v>45.165289256198349</v>
      </c>
    </row>
    <row r="1953" spans="1:37" x14ac:dyDescent="0.2">
      <c r="A1953" s="282">
        <v>0.77280265339966836</v>
      </c>
      <c r="B1953" s="284"/>
      <c r="D1953" s="280"/>
      <c r="AK1953" s="186">
        <v>45.793991416309012</v>
      </c>
    </row>
    <row r="1954" spans="1:37" x14ac:dyDescent="0.2">
      <c r="A1954" s="281">
        <v>1.1103000811030008</v>
      </c>
      <c r="B1954" s="283"/>
      <c r="D1954" s="279"/>
      <c r="AK1954" s="184">
        <v>52.023374726077428</v>
      </c>
    </row>
    <row r="1955" spans="1:37" x14ac:dyDescent="0.2">
      <c r="A1955" s="281">
        <v>1.4317817014446228</v>
      </c>
      <c r="B1955" s="283"/>
      <c r="D1955" s="279"/>
      <c r="AK1955" s="184">
        <v>52.05717488789238</v>
      </c>
    </row>
    <row r="1956" spans="1:37" x14ac:dyDescent="0.2">
      <c r="A1956" s="281">
        <v>1.0255039078568491</v>
      </c>
      <c r="B1956" s="283"/>
      <c r="D1956" s="279"/>
      <c r="AK1956" s="184">
        <v>51.500200561572406</v>
      </c>
    </row>
    <row r="1957" spans="1:37" x14ac:dyDescent="0.2">
      <c r="A1957" s="281">
        <v>0.21010004764173415</v>
      </c>
      <c r="B1957" s="283"/>
      <c r="D1957" s="279"/>
      <c r="AK1957" s="184">
        <v>33.5827664399093</v>
      </c>
    </row>
    <row r="1958" spans="1:37" x14ac:dyDescent="0.2">
      <c r="A1958" s="282">
        <v>0.32454036770583533</v>
      </c>
      <c r="B1958" s="284"/>
      <c r="D1958" s="280"/>
      <c r="AK1958" s="186">
        <v>38.96551724137931</v>
      </c>
    </row>
    <row r="1959" spans="1:37" x14ac:dyDescent="0.2">
      <c r="A1959" s="282">
        <v>0.44124847001223988</v>
      </c>
      <c r="B1959" s="284"/>
      <c r="D1959" s="280"/>
      <c r="AK1959" s="186">
        <v>41.830790568654649</v>
      </c>
    </row>
    <row r="1960" spans="1:37" x14ac:dyDescent="0.2">
      <c r="A1960" s="281">
        <v>0.46296296296296297</v>
      </c>
      <c r="B1960" s="283"/>
      <c r="D1960" s="279"/>
      <c r="AK1960" s="184">
        <v>42.36</v>
      </c>
    </row>
    <row r="1961" spans="1:37" x14ac:dyDescent="0.2">
      <c r="A1961" s="281">
        <v>1.3523809523809525</v>
      </c>
      <c r="B1961" s="283"/>
      <c r="D1961" s="279"/>
      <c r="AK1961" s="184">
        <v>52.272727272727273</v>
      </c>
    </row>
    <row r="1962" spans="1:37" x14ac:dyDescent="0.2">
      <c r="A1962" s="281">
        <v>1.21</v>
      </c>
      <c r="B1962" s="283"/>
      <c r="D1962" s="279"/>
      <c r="AK1962" s="184">
        <v>52.03</v>
      </c>
    </row>
    <row r="1963" spans="1:37" x14ac:dyDescent="0.2">
      <c r="A1963" s="281">
        <v>1.5687500000000001</v>
      </c>
      <c r="B1963" s="283"/>
      <c r="D1963" s="279"/>
      <c r="AK1963" s="184">
        <v>52.011952191235061</v>
      </c>
    </row>
    <row r="1964" spans="1:37" x14ac:dyDescent="0.2">
      <c r="A1964" s="282">
        <v>1.5862308762169681</v>
      </c>
      <c r="B1964" s="284"/>
      <c r="D1964" s="280"/>
      <c r="AK1964" s="186">
        <v>52.222709338009643</v>
      </c>
    </row>
    <row r="1965" spans="1:37" x14ac:dyDescent="0.2">
      <c r="A1965" s="281">
        <v>1.8812600969305331</v>
      </c>
      <c r="B1965" s="283"/>
      <c r="D1965" s="279"/>
      <c r="AK1965" s="184">
        <v>52.460283383426365</v>
      </c>
    </row>
    <row r="1966" spans="1:37" x14ac:dyDescent="0.2">
      <c r="A1966" s="281">
        <v>0.36754966887417218</v>
      </c>
      <c r="B1966" s="283"/>
      <c r="D1966" s="279"/>
      <c r="AK1966" s="184">
        <v>37.293918918918919</v>
      </c>
    </row>
    <row r="1967" spans="1:37" x14ac:dyDescent="0.2">
      <c r="A1967" s="282">
        <v>0.44571932921447482</v>
      </c>
      <c r="B1967" s="284"/>
      <c r="D1967" s="280"/>
      <c r="AK1967" s="186">
        <v>41.815841584158413</v>
      </c>
    </row>
    <row r="1968" spans="1:37" x14ac:dyDescent="0.2">
      <c r="A1968" s="282">
        <v>0.30693069306930693</v>
      </c>
      <c r="B1968" s="284"/>
      <c r="D1968" s="280"/>
      <c r="AK1968" s="186">
        <v>36.605734767025091</v>
      </c>
    </row>
    <row r="1969" spans="1:37" x14ac:dyDescent="0.2">
      <c r="A1969" s="282">
        <v>0.38063986874487282</v>
      </c>
      <c r="B1969" s="284"/>
      <c r="D1969" s="280"/>
      <c r="AK1969" s="186">
        <v>37.200000000000003</v>
      </c>
    </row>
    <row r="1970" spans="1:37" x14ac:dyDescent="0.2">
      <c r="A1970" s="282">
        <v>0.37604636188023183</v>
      </c>
      <c r="B1970" s="284"/>
      <c r="D1970" s="280"/>
      <c r="AK1970" s="186">
        <v>39.854452054794521</v>
      </c>
    </row>
    <row r="1971" spans="1:37" x14ac:dyDescent="0.2">
      <c r="A1971" s="282">
        <v>1.0835099618482409</v>
      </c>
      <c r="B1971" s="284"/>
      <c r="D1971" s="280"/>
      <c r="AK1971" s="186">
        <v>52.003129890453835</v>
      </c>
    </row>
    <row r="1972" spans="1:37" x14ac:dyDescent="0.2">
      <c r="A1972" s="281">
        <v>1.1464908148845974</v>
      </c>
      <c r="B1972" s="283"/>
      <c r="D1972" s="279"/>
      <c r="AK1972" s="184">
        <v>52.173377156943303</v>
      </c>
    </row>
    <row r="1973" spans="1:37" x14ac:dyDescent="0.2">
      <c r="A1973" s="282">
        <v>1.3042357274401473</v>
      </c>
      <c r="B1973" s="284"/>
      <c r="D1973" s="280"/>
      <c r="AK1973" s="186">
        <v>52.242304433775772</v>
      </c>
    </row>
    <row r="1974" spans="1:37" x14ac:dyDescent="0.2">
      <c r="A1974" s="281">
        <v>1.5666251556662516</v>
      </c>
      <c r="B1974" s="283"/>
      <c r="D1974" s="279"/>
      <c r="AK1974" s="184">
        <v>52.404610492845784</v>
      </c>
    </row>
    <row r="1975" spans="1:37" x14ac:dyDescent="0.2">
      <c r="A1975" s="282">
        <v>1.7777777777777777</v>
      </c>
      <c r="B1975" s="284"/>
      <c r="D1975" s="280"/>
      <c r="AK1975" s="186">
        <v>51.5625</v>
      </c>
    </row>
    <row r="1976" spans="1:37" x14ac:dyDescent="0.2">
      <c r="A1976" s="282">
        <v>0.17559715945771465</v>
      </c>
      <c r="B1976" s="284"/>
      <c r="D1976" s="280"/>
      <c r="AK1976" s="186">
        <v>30</v>
      </c>
    </row>
    <row r="1977" spans="1:37" x14ac:dyDescent="0.2">
      <c r="A1977" s="281">
        <v>0.27916666666666667</v>
      </c>
      <c r="B1977" s="283"/>
      <c r="D1977" s="279"/>
      <c r="AK1977" s="184">
        <v>36.576492537313435</v>
      </c>
    </row>
    <row r="1978" spans="1:37" x14ac:dyDescent="0.2">
      <c r="A1978" s="282">
        <v>0.33494753833736884</v>
      </c>
      <c r="B1978" s="284"/>
      <c r="D1978" s="280"/>
      <c r="AK1978" s="186">
        <v>37.656626506024097</v>
      </c>
    </row>
    <row r="1979" spans="1:37" x14ac:dyDescent="0.2">
      <c r="A1979" s="282">
        <v>0.38106945298094652</v>
      </c>
      <c r="B1979" s="284"/>
      <c r="D1979" s="280"/>
      <c r="AK1979" s="186">
        <v>36.62096774193548</v>
      </c>
    </row>
    <row r="1980" spans="1:37" x14ac:dyDescent="0.2">
      <c r="A1980" s="282">
        <v>0.48335388409371149</v>
      </c>
      <c r="B1980" s="284"/>
      <c r="D1980" s="280"/>
      <c r="AK1980" s="186">
        <v>41.524234693877553</v>
      </c>
    </row>
    <row r="1981" spans="1:37" x14ac:dyDescent="0.2">
      <c r="A1981" s="281">
        <v>0.48373408769448373</v>
      </c>
      <c r="B1981" s="283"/>
      <c r="D1981" s="279"/>
      <c r="AK1981" s="184">
        <v>39.342105263157897</v>
      </c>
    </row>
    <row r="1982" spans="1:37" x14ac:dyDescent="0.2">
      <c r="A1982" s="282">
        <v>0.64491275776116019</v>
      </c>
      <c r="B1982" s="284"/>
      <c r="D1982" s="280"/>
      <c r="AK1982" s="186">
        <v>46.523190442726637</v>
      </c>
    </row>
    <row r="1983" spans="1:37" x14ac:dyDescent="0.2">
      <c r="A1983" s="281">
        <v>0.84085603112840468</v>
      </c>
      <c r="B1983" s="283"/>
      <c r="D1983" s="279"/>
      <c r="AK1983" s="184">
        <v>48.497454881999076</v>
      </c>
    </row>
    <row r="1984" spans="1:37" x14ac:dyDescent="0.2">
      <c r="A1984" s="281">
        <v>1.2250922509225093</v>
      </c>
      <c r="B1984" s="283"/>
      <c r="D1984" s="279"/>
      <c r="AK1984" s="184">
        <v>49.412650602409641</v>
      </c>
    </row>
    <row r="1985" spans="1:38" x14ac:dyDescent="0.2">
      <c r="A1985" s="282">
        <v>0.12574183976261127</v>
      </c>
      <c r="B1985" s="284"/>
      <c r="D1985" s="280"/>
      <c r="AK1985" s="186">
        <v>27.694690265486727</v>
      </c>
    </row>
    <row r="1986" spans="1:38" x14ac:dyDescent="0.2">
      <c r="A1986" s="281">
        <v>0.14253591505309182</v>
      </c>
      <c r="B1986" s="283"/>
      <c r="D1986" s="279"/>
      <c r="AK1986" s="184">
        <v>31.3102541630149</v>
      </c>
    </row>
    <row r="1987" spans="1:38" x14ac:dyDescent="0.2">
      <c r="A1987" s="281">
        <v>0.17922497308934338</v>
      </c>
      <c r="B1987" s="283"/>
      <c r="D1987" s="279"/>
      <c r="AK1987" s="184">
        <v>30.918918918918919</v>
      </c>
    </row>
    <row r="1988" spans="1:38" x14ac:dyDescent="0.2">
      <c r="A1988" s="282">
        <v>0.37215033887861981</v>
      </c>
      <c r="B1988" s="284"/>
      <c r="D1988" s="280"/>
      <c r="AK1988" s="186">
        <v>37.635761589403977</v>
      </c>
    </row>
    <row r="1989" spans="1:38" x14ac:dyDescent="0.2">
      <c r="A1989" s="282">
        <v>0.41129943502824856</v>
      </c>
      <c r="B1989" s="284"/>
      <c r="D1989" s="280"/>
      <c r="AK1989" s="186">
        <v>41.572802197802197</v>
      </c>
    </row>
    <row r="1990" spans="1:38" x14ac:dyDescent="0.2">
      <c r="A1990" s="281">
        <v>0.53347790729194899</v>
      </c>
      <c r="B1990" s="283"/>
      <c r="D1990" s="279"/>
      <c r="AK1990" s="184">
        <v>43.551829268292686</v>
      </c>
    </row>
    <row r="1991" spans="1:38" x14ac:dyDescent="0.2">
      <c r="A1991" s="281">
        <v>0.55075715086932142</v>
      </c>
      <c r="B1991" s="283"/>
      <c r="D1991" s="279"/>
      <c r="AK1991" s="184">
        <v>42.372708757637476</v>
      </c>
    </row>
    <row r="1992" spans="1:38" x14ac:dyDescent="0.2">
      <c r="A1992" s="281">
        <v>0.79929577464788737</v>
      </c>
      <c r="B1992" s="283"/>
      <c r="D1992" s="279"/>
      <c r="AK1992" s="184">
        <v>47.378854625550659</v>
      </c>
    </row>
    <row r="1993" spans="1:38" x14ac:dyDescent="0.2">
      <c r="A1993" s="282">
        <v>1.0454262601120099</v>
      </c>
      <c r="B1993" s="284"/>
      <c r="D1993" s="280"/>
      <c r="AK1993" s="186">
        <v>51.25595238095238</v>
      </c>
    </row>
    <row r="1994" spans="1:38" x14ac:dyDescent="0.2">
      <c r="A1994" s="282">
        <v>1.0567010309278351</v>
      </c>
      <c r="B1994" s="284"/>
      <c r="D1994" s="280"/>
      <c r="AK1994" s="186">
        <v>48.260162601626014</v>
      </c>
    </row>
    <row r="1995" spans="1:38" x14ac:dyDescent="0.2">
      <c r="A1995" s="282">
        <v>1.197176684881603</v>
      </c>
      <c r="B1995" s="284"/>
      <c r="D1995" s="280"/>
      <c r="AK1995" s="186">
        <v>52.208063902624573</v>
      </c>
    </row>
    <row r="1996" spans="1:38" x14ac:dyDescent="0.2">
      <c r="A1996" s="282">
        <v>1.2160401002506265</v>
      </c>
      <c r="B1996" s="284"/>
      <c r="D1996" s="280"/>
      <c r="AK1996" s="186">
        <v>52.184666117065127</v>
      </c>
    </row>
    <row r="1997" spans="1:38" x14ac:dyDescent="0.2">
      <c r="A1997" s="281">
        <v>1.6414746543778802</v>
      </c>
      <c r="B1997" s="283"/>
      <c r="D1997" s="279"/>
      <c r="AK1997" s="184">
        <v>52.342504211117351</v>
      </c>
    </row>
    <row r="1998" spans="1:38" x14ac:dyDescent="0.2">
      <c r="A1998" s="281">
        <v>1.8333333333333333</v>
      </c>
      <c r="B1998" s="283"/>
      <c r="D1998" s="279"/>
      <c r="AK1998" s="184">
        <v>52.042424242424239</v>
      </c>
    </row>
    <row r="1999" spans="1:38" x14ac:dyDescent="0.2">
      <c r="A1999" s="281">
        <v>0.32138979370249726</v>
      </c>
      <c r="AK1999" s="60"/>
      <c r="AL1999" s="184">
        <v>34.391891891891895</v>
      </c>
    </row>
    <row r="2000" spans="1:38" x14ac:dyDescent="0.2">
      <c r="A2000" s="282">
        <v>0.24742268041237114</v>
      </c>
      <c r="AL2000" s="186">
        <v>30.73076923076923</v>
      </c>
    </row>
    <row r="2001" spans="1:38" x14ac:dyDescent="0.2">
      <c r="A2001" s="281">
        <v>0.38369668246445499</v>
      </c>
      <c r="AL2001" s="184">
        <v>33.992094861660078</v>
      </c>
    </row>
    <row r="2002" spans="1:38" x14ac:dyDescent="0.2">
      <c r="A2002" s="282">
        <v>2.6352201257861636</v>
      </c>
      <c r="AL2002" s="186">
        <v>50.374701670644392</v>
      </c>
    </row>
    <row r="2003" spans="1:38" x14ac:dyDescent="0.2">
      <c r="A2003" s="281">
        <v>0.44817927170868349</v>
      </c>
      <c r="AL2003" s="184">
        <v>38.708333333333336</v>
      </c>
    </row>
    <row r="2004" spans="1:38" x14ac:dyDescent="0.2">
      <c r="A2004" s="282">
        <v>0.33822682786413355</v>
      </c>
      <c r="AL2004" s="186">
        <v>31.96595744680851</v>
      </c>
    </row>
    <row r="2005" spans="1:38" x14ac:dyDescent="0.2">
      <c r="A2005" s="281">
        <v>0.30576923076923079</v>
      </c>
      <c r="AL2005" s="184">
        <v>35</v>
      </c>
    </row>
    <row r="2006" spans="1:38" x14ac:dyDescent="0.2">
      <c r="A2006" s="282">
        <v>0.24250681198910082</v>
      </c>
      <c r="AL2006" s="186">
        <v>31.117977528089888</v>
      </c>
    </row>
    <row r="2007" spans="1:38" x14ac:dyDescent="0.2">
      <c r="A2007" s="281">
        <v>1.0026896180742335</v>
      </c>
      <c r="AL2007" s="184">
        <v>48.023605150214593</v>
      </c>
    </row>
    <row r="2008" spans="1:38" x14ac:dyDescent="0.2">
      <c r="A2008" s="282">
        <v>0.22730118973074515</v>
      </c>
      <c r="AL2008" s="186">
        <v>30.079889807162534</v>
      </c>
    </row>
    <row r="2009" spans="1:38" x14ac:dyDescent="0.2">
      <c r="A2009" s="281">
        <v>1.8476821192052981</v>
      </c>
      <c r="AL2009" s="184">
        <v>48.784946236559136</v>
      </c>
    </row>
    <row r="2010" spans="1:38" x14ac:dyDescent="0.2">
      <c r="A2010" s="282">
        <v>0.25903307888040711</v>
      </c>
      <c r="AL2010" s="186">
        <v>32.159135559921417</v>
      </c>
    </row>
    <row r="2011" spans="1:38" x14ac:dyDescent="0.2">
      <c r="A2011" s="281">
        <v>0.30205949656750575</v>
      </c>
      <c r="AL2011" s="184">
        <v>32.405303030303031</v>
      </c>
    </row>
    <row r="2012" spans="1:38" x14ac:dyDescent="0.2">
      <c r="A2012" s="282">
        <v>0.81889763779527558</v>
      </c>
      <c r="AL2012" s="186">
        <v>48.009615384615387</v>
      </c>
    </row>
    <row r="2013" spans="1:38" x14ac:dyDescent="0.2">
      <c r="A2013" s="281">
        <v>2.1711229946524062</v>
      </c>
      <c r="AL2013" s="184">
        <v>44.598522167487687</v>
      </c>
    </row>
    <row r="2014" spans="1:38" x14ac:dyDescent="0.2">
      <c r="A2014" s="282">
        <v>0.45083932853717024</v>
      </c>
      <c r="AL2014" s="186">
        <v>36.219858156028366</v>
      </c>
    </row>
    <row r="2015" spans="1:38" x14ac:dyDescent="0.2">
      <c r="A2015" s="281">
        <v>0.58157602663706998</v>
      </c>
      <c r="AL2015" s="184">
        <v>39.44656488549618</v>
      </c>
    </row>
    <row r="2016" spans="1:38" x14ac:dyDescent="0.2">
      <c r="A2016" s="282">
        <v>0.10858799371904819</v>
      </c>
      <c r="AL2016" s="186">
        <v>23.053392658509456</v>
      </c>
    </row>
    <row r="2017" spans="1:38" x14ac:dyDescent="0.2">
      <c r="A2017" s="281">
        <v>0.8950892857142857</v>
      </c>
      <c r="AL2017" s="184">
        <v>47.512468827930178</v>
      </c>
    </row>
    <row r="2018" spans="1:38" x14ac:dyDescent="0.2">
      <c r="A2018" s="282">
        <v>0.52637221269296741</v>
      </c>
      <c r="AL2018" s="186">
        <v>37.071283095723011</v>
      </c>
    </row>
    <row r="2019" spans="1:38" x14ac:dyDescent="0.2">
      <c r="A2019" s="281">
        <v>0.22482758620689655</v>
      </c>
      <c r="AL2019" s="184">
        <v>28.537832310838446</v>
      </c>
    </row>
    <row r="2020" spans="1:38" x14ac:dyDescent="0.2">
      <c r="A2020" s="282">
        <v>0.2560386473429952</v>
      </c>
      <c r="AL2020" s="186">
        <v>30</v>
      </c>
    </row>
    <row r="2021" spans="1:38" x14ac:dyDescent="0.2">
      <c r="A2021" s="281">
        <v>0.307</v>
      </c>
      <c r="AL2021" s="184">
        <v>31</v>
      </c>
    </row>
    <row r="2022" spans="1:38" x14ac:dyDescent="0.2">
      <c r="A2022" s="282">
        <v>0.24090571640683001</v>
      </c>
      <c r="AL2022" s="186">
        <v>29.075500770416024</v>
      </c>
    </row>
    <row r="2023" spans="1:38" x14ac:dyDescent="0.2">
      <c r="A2023" s="281">
        <v>0.29142857142857143</v>
      </c>
      <c r="AL2023" s="184">
        <v>30</v>
      </c>
    </row>
    <row r="2024" spans="1:38" x14ac:dyDescent="0.2">
      <c r="A2024" s="282">
        <v>1.8067556952081696</v>
      </c>
      <c r="AL2024" s="186">
        <v>48.802173913043475</v>
      </c>
    </row>
    <row r="2025" spans="1:38" x14ac:dyDescent="0.2">
      <c r="A2025" s="281">
        <v>1.1027154663518299</v>
      </c>
      <c r="AL2025" s="184">
        <v>47.618308351177731</v>
      </c>
    </row>
    <row r="2026" spans="1:38" x14ac:dyDescent="0.2">
      <c r="A2026" s="282">
        <v>0.85416666666666663</v>
      </c>
      <c r="AL2026" s="186">
        <v>46.352549889135254</v>
      </c>
    </row>
    <row r="2027" spans="1:38" x14ac:dyDescent="0.2">
      <c r="A2027" s="281">
        <v>0.40174927113702624</v>
      </c>
      <c r="AL2027" s="184">
        <v>35.268505079825836</v>
      </c>
    </row>
    <row r="2028" spans="1:38" x14ac:dyDescent="0.2">
      <c r="A2028" s="282">
        <v>1.0451127819548873</v>
      </c>
      <c r="AL2028" s="186">
        <v>48.168165467625897</v>
      </c>
    </row>
    <row r="2029" spans="1:38" x14ac:dyDescent="0.2">
      <c r="A2029" s="281">
        <v>0.37977430555555558</v>
      </c>
      <c r="AL2029" s="184">
        <v>34.921142857142854</v>
      </c>
    </row>
    <row r="2030" spans="1:38" x14ac:dyDescent="0.2">
      <c r="A2030" s="282">
        <v>1.5331648768161719</v>
      </c>
      <c r="AL2030" s="186">
        <v>49.552121961269059</v>
      </c>
    </row>
    <row r="2031" spans="1:38" x14ac:dyDescent="0.2">
      <c r="A2031" s="281">
        <v>1.589186176142698</v>
      </c>
      <c r="AL2031" s="184">
        <v>50</v>
      </c>
    </row>
    <row r="2032" spans="1:38" x14ac:dyDescent="0.2">
      <c r="A2032" s="282">
        <v>0.31385899406984408</v>
      </c>
      <c r="AL2032" s="186">
        <v>34.817354793561933</v>
      </c>
    </row>
    <row r="2033" spans="1:39" x14ac:dyDescent="0.2">
      <c r="A2033" s="281">
        <v>0.2289957014458773</v>
      </c>
      <c r="AL2033" s="184">
        <v>29.941979522184301</v>
      </c>
    </row>
    <row r="2034" spans="1:39" x14ac:dyDescent="0.2">
      <c r="A2034" s="282">
        <v>1.5174825174825175</v>
      </c>
      <c r="AL2034" s="186">
        <v>48.027649769585253</v>
      </c>
    </row>
    <row r="2035" spans="1:39" x14ac:dyDescent="0.2">
      <c r="A2035" s="281">
        <v>1.0035633300939424</v>
      </c>
      <c r="AL2035" s="184">
        <v>48.700129115558425</v>
      </c>
    </row>
    <row r="2036" spans="1:39" x14ac:dyDescent="0.2">
      <c r="A2036" s="282">
        <v>1.0982142857142858</v>
      </c>
      <c r="AL2036" s="186">
        <v>47.865853658536587</v>
      </c>
    </row>
    <row r="2037" spans="1:39" x14ac:dyDescent="0.2">
      <c r="A2037" s="281">
        <v>1.0462287104622872</v>
      </c>
      <c r="AL2037" s="184">
        <v>47.860465116279073</v>
      </c>
    </row>
    <row r="2038" spans="1:39" x14ac:dyDescent="0.2">
      <c r="A2038" s="282">
        <v>0.3525016979850577</v>
      </c>
      <c r="AM2038" s="293">
        <v>30.530507385998714</v>
      </c>
    </row>
    <row r="2039" spans="1:39" x14ac:dyDescent="0.2">
      <c r="A2039" s="281">
        <v>2.5828220858895707</v>
      </c>
      <c r="AM2039" s="292">
        <v>46.437054631828978</v>
      </c>
    </row>
    <row r="2040" spans="1:39" x14ac:dyDescent="0.2">
      <c r="A2040" s="282">
        <v>0.15612123431920155</v>
      </c>
      <c r="AM2040" s="293">
        <v>27.605278592375367</v>
      </c>
    </row>
    <row r="2041" spans="1:39" x14ac:dyDescent="0.2">
      <c r="A2041" s="281">
        <v>0.68965517241379315</v>
      </c>
      <c r="AM2041" s="292">
        <v>36.5</v>
      </c>
    </row>
    <row r="2042" spans="1:39" x14ac:dyDescent="0.2">
      <c r="A2042" s="282">
        <v>0.38543455857093784</v>
      </c>
      <c r="AM2042" s="293">
        <v>33</v>
      </c>
    </row>
    <row r="2043" spans="1:39" x14ac:dyDescent="0.2">
      <c r="A2043" s="281">
        <v>0.39180909384069657</v>
      </c>
      <c r="AM2043" s="292">
        <v>33.666666666666664</v>
      </c>
    </row>
    <row r="2044" spans="1:39" x14ac:dyDescent="0.2">
      <c r="A2044" s="282">
        <v>1.3519362186788155</v>
      </c>
      <c r="AM2044" s="293">
        <v>48.358607132827856</v>
      </c>
    </row>
    <row r="2045" spans="1:39" x14ac:dyDescent="0.2">
      <c r="A2045" s="281">
        <v>1.3729281767955801</v>
      </c>
      <c r="AM2045" s="292">
        <v>47.78672032193159</v>
      </c>
    </row>
    <row r="2046" spans="1:39" x14ac:dyDescent="0.2">
      <c r="A2046" s="282">
        <v>1.6079714455681142</v>
      </c>
      <c r="AM2046" s="293">
        <v>48.568257491675915</v>
      </c>
    </row>
    <row r="2047" spans="1:39" x14ac:dyDescent="0.2">
      <c r="A2047" s="281">
        <v>1.3959677419354839</v>
      </c>
      <c r="AM2047" s="292">
        <v>48.573079145002886</v>
      </c>
    </row>
    <row r="2048" spans="1:39" x14ac:dyDescent="0.2">
      <c r="A2048" s="281">
        <v>0.26999316473000684</v>
      </c>
      <c r="AM2048" s="292">
        <v>28.253797468354431</v>
      </c>
    </row>
    <row r="2049" spans="1:40" x14ac:dyDescent="0.2">
      <c r="A2049" s="282">
        <v>1.59375</v>
      </c>
      <c r="AM2049" s="293">
        <v>46.813725490196077</v>
      </c>
    </row>
    <row r="2050" spans="1:40" x14ac:dyDescent="0.2">
      <c r="A2050" s="281">
        <v>1.9376513317191284</v>
      </c>
      <c r="AM2050" s="292">
        <v>49.015932521087159</v>
      </c>
    </row>
    <row r="2051" spans="1:40" x14ac:dyDescent="0.2">
      <c r="A2051" s="282">
        <v>1.5977830562153603</v>
      </c>
      <c r="AM2051" s="293">
        <v>48.354806739345889</v>
      </c>
    </row>
    <row r="2052" spans="1:40" x14ac:dyDescent="0.2">
      <c r="A2052" s="281">
        <v>1.3125</v>
      </c>
      <c r="AM2052" s="292">
        <v>48.799783549783548</v>
      </c>
    </row>
    <row r="2053" spans="1:40" x14ac:dyDescent="0.2">
      <c r="A2053" s="282">
        <v>1.5043327556325823</v>
      </c>
      <c r="AM2053" s="293">
        <v>48.997695852534562</v>
      </c>
    </row>
    <row r="2054" spans="1:40" x14ac:dyDescent="0.2">
      <c r="A2054" s="281">
        <v>0.29993041057759223</v>
      </c>
      <c r="AM2054" s="292">
        <v>27.584686774941996</v>
      </c>
    </row>
    <row r="2055" spans="1:40" x14ac:dyDescent="0.2">
      <c r="A2055" s="282">
        <v>0.40629685157421291</v>
      </c>
      <c r="AM2055" s="293">
        <v>35.123001230012299</v>
      </c>
    </row>
    <row r="2056" spans="1:40" x14ac:dyDescent="0.2">
      <c r="A2056" s="281">
        <v>1.8198433420365536</v>
      </c>
      <c r="AM2056" s="292">
        <v>48.899569583931132</v>
      </c>
    </row>
    <row r="2057" spans="1:40" x14ac:dyDescent="0.2">
      <c r="A2057" s="282">
        <v>0.59947472094550225</v>
      </c>
      <c r="AM2057" s="293">
        <v>39.507119386637456</v>
      </c>
    </row>
    <row r="2058" spans="1:40" x14ac:dyDescent="0.2">
      <c r="A2058" s="281">
        <v>0.45977011494252873</v>
      </c>
      <c r="AM2058" s="292">
        <v>36.328125</v>
      </c>
    </row>
    <row r="2059" spans="1:40" x14ac:dyDescent="0.2">
      <c r="A2059" s="282">
        <v>0.42427385892116182</v>
      </c>
      <c r="AM2059" s="293">
        <v>34.8879380603097</v>
      </c>
    </row>
    <row r="2060" spans="1:40" x14ac:dyDescent="0.2">
      <c r="A2060" s="281">
        <v>0.24720447284345048</v>
      </c>
      <c r="AM2060" s="292">
        <v>27.347334410339258</v>
      </c>
    </row>
    <row r="2061" spans="1:40" x14ac:dyDescent="0.2">
      <c r="A2061" s="282">
        <v>0.32977017637626937</v>
      </c>
      <c r="AM2061" s="293">
        <v>34.551053484602917</v>
      </c>
    </row>
    <row r="2062" spans="1:40" x14ac:dyDescent="0.2">
      <c r="A2062" s="299">
        <v>1.1928934010152283</v>
      </c>
      <c r="AN2062" s="184">
        <v>41.829787234042556</v>
      </c>
    </row>
    <row r="2063" spans="1:40" x14ac:dyDescent="0.2">
      <c r="A2063" s="300">
        <v>0.17642752562225475</v>
      </c>
      <c r="AN2063" s="186">
        <v>25.103734439834025</v>
      </c>
    </row>
    <row r="2064" spans="1:40" x14ac:dyDescent="0.2">
      <c r="A2064" s="299">
        <v>0.46895238095238095</v>
      </c>
      <c r="AN2064" s="184">
        <v>35.06092607636068</v>
      </c>
    </row>
    <row r="2065" spans="1:40" x14ac:dyDescent="0.2">
      <c r="A2065" s="300">
        <v>0.20394088669950738</v>
      </c>
      <c r="AN2065" s="186">
        <v>28.019323671497585</v>
      </c>
    </row>
    <row r="2066" spans="1:40" x14ac:dyDescent="0.2">
      <c r="A2066" s="299">
        <v>1.3403141361256545</v>
      </c>
      <c r="AN2066" s="184">
        <v>44.43359375</v>
      </c>
    </row>
    <row r="2067" spans="1:40" x14ac:dyDescent="0.2">
      <c r="A2067" s="300">
        <v>0.55984042553191493</v>
      </c>
      <c r="AN2067" s="186">
        <v>38.004750593824227</v>
      </c>
    </row>
    <row r="2068" spans="1:40" x14ac:dyDescent="0.2">
      <c r="A2068" s="299">
        <v>0.10632818248712289</v>
      </c>
      <c r="AN2068" s="184">
        <v>23.183391003460208</v>
      </c>
    </row>
    <row r="2069" spans="1:40" x14ac:dyDescent="0.2">
      <c r="A2069" s="300">
        <v>0.66441005802707931</v>
      </c>
      <c r="AN2069" s="186">
        <v>37.001455604075694</v>
      </c>
    </row>
    <row r="2070" spans="1:40" x14ac:dyDescent="0.2">
      <c r="A2070" s="299">
        <v>0.47902097902097901</v>
      </c>
      <c r="AN2070" s="184">
        <v>34.148418491484186</v>
      </c>
    </row>
    <row r="2071" spans="1:40" x14ac:dyDescent="0.2">
      <c r="A2071" s="300">
        <v>0.34304635761589403</v>
      </c>
      <c r="AN2071" s="186">
        <v>31.1003861003861</v>
      </c>
    </row>
    <row r="2072" spans="1:40" x14ac:dyDescent="0.2">
      <c r="A2072" s="299">
        <v>0.32553407934893186</v>
      </c>
      <c r="AN2072" s="184">
        <v>31.2578125</v>
      </c>
    </row>
    <row r="2073" spans="1:40" x14ac:dyDescent="0.2">
      <c r="A2073" s="300">
        <v>0.44028103044496486</v>
      </c>
      <c r="AN2073" s="186">
        <v>33.005319148936174</v>
      </c>
    </row>
    <row r="2074" spans="1:40" x14ac:dyDescent="0.2">
      <c r="A2074" s="299">
        <v>1.7177950868783702</v>
      </c>
      <c r="AN2074" s="184">
        <v>45.536100453435644</v>
      </c>
    </row>
    <row r="2075" spans="1:40" x14ac:dyDescent="0.2">
      <c r="A2075" s="300">
        <v>0.36762020693852709</v>
      </c>
      <c r="AN2075" s="186">
        <v>31.043046357615893</v>
      </c>
    </row>
    <row r="2076" spans="1:40" x14ac:dyDescent="0.2">
      <c r="A2076" s="299">
        <v>0.15323351385791653</v>
      </c>
      <c r="AN2076" s="184">
        <v>25.155925155925157</v>
      </c>
    </row>
    <row r="2077" spans="1:40" x14ac:dyDescent="0.2">
      <c r="A2077" s="300">
        <v>0.45238095238095238</v>
      </c>
      <c r="AN2077" s="186">
        <v>36.94736842105263</v>
      </c>
    </row>
    <row r="2078" spans="1:40" x14ac:dyDescent="0.2">
      <c r="A2078" s="299">
        <v>0.666189111747851</v>
      </c>
      <c r="AN2078" s="184">
        <v>36.221505376344084</v>
      </c>
    </row>
    <row r="2079" spans="1:40" x14ac:dyDescent="0.2">
      <c r="A2079" s="300">
        <v>0.39195979899497485</v>
      </c>
      <c r="AN2079" s="186">
        <v>30.448717948717949</v>
      </c>
    </row>
    <row r="2080" spans="1:40" x14ac:dyDescent="0.2">
      <c r="A2080" s="299">
        <v>0.14583333333333334</v>
      </c>
      <c r="AN2080" s="184">
        <v>24.175824175824175</v>
      </c>
    </row>
    <row r="2081" spans="1:40" x14ac:dyDescent="0.2">
      <c r="A2081" s="300">
        <v>0.2135523613963039</v>
      </c>
      <c r="AN2081" s="186">
        <v>26.378205128205128</v>
      </c>
    </row>
    <row r="2082" spans="1:40" x14ac:dyDescent="0.2">
      <c r="A2082" s="299">
        <v>1.4388327721661054</v>
      </c>
      <c r="AN2082" s="184">
        <v>44.563182527301095</v>
      </c>
    </row>
    <row r="2083" spans="1:40" x14ac:dyDescent="0.2">
      <c r="A2083" s="300">
        <v>1.735472679965308</v>
      </c>
      <c r="AN2083" s="186">
        <v>44.32783608195902</v>
      </c>
    </row>
    <row r="2084" spans="1:40" x14ac:dyDescent="0.2">
      <c r="A2084" s="299">
        <v>0.29101358411703238</v>
      </c>
      <c r="AN2084" s="184">
        <v>26.696588868940754</v>
      </c>
    </row>
    <row r="2085" spans="1:40" x14ac:dyDescent="0.2">
      <c r="A2085" s="300">
        <v>0.38492063492063494</v>
      </c>
      <c r="AN2085" s="186">
        <v>35.036082474226802</v>
      </c>
    </row>
    <row r="2086" spans="1:40" x14ac:dyDescent="0.2">
      <c r="A2086" s="299">
        <v>0.42415498763396536</v>
      </c>
      <c r="AN2086" s="184">
        <v>35.396501457725947</v>
      </c>
    </row>
    <row r="2087" spans="1:40" x14ac:dyDescent="0.2">
      <c r="A2087" s="300">
        <v>0.49165935030728708</v>
      </c>
      <c r="AN2087" s="186">
        <v>36.642857142857146</v>
      </c>
    </row>
    <row r="2088" spans="1:40" x14ac:dyDescent="0.2">
      <c r="A2088" s="299">
        <v>0.30398671096345514</v>
      </c>
      <c r="AN2088" s="184">
        <v>28</v>
      </c>
    </row>
    <row r="2089" spans="1:40" x14ac:dyDescent="0.2">
      <c r="A2089" s="300">
        <v>1.1899779735682818</v>
      </c>
      <c r="AN2089" s="186">
        <v>44.076816288755204</v>
      </c>
    </row>
    <row r="2090" spans="1:40" x14ac:dyDescent="0.2">
      <c r="A2090" s="299">
        <v>2.028179190751445</v>
      </c>
      <c r="AN2090" s="184">
        <v>46.615603847524049</v>
      </c>
    </row>
    <row r="2091" spans="1:40" x14ac:dyDescent="0.2">
      <c r="A2091" s="300">
        <v>0.87177875549968575</v>
      </c>
      <c r="AN2091" s="186">
        <v>41.499639509733235</v>
      </c>
    </row>
    <row r="2092" spans="1:40" x14ac:dyDescent="0.2">
      <c r="A2092" s="299">
        <v>0.27500000000000002</v>
      </c>
      <c r="AN2092" s="184">
        <v>24.732620320855617</v>
      </c>
    </row>
    <row r="2093" spans="1:40" x14ac:dyDescent="0.2">
      <c r="A2093" s="300">
        <v>0.31546707503828486</v>
      </c>
      <c r="AN2093" s="186">
        <v>30.728155339805824</v>
      </c>
    </row>
    <row r="2094" spans="1:40" x14ac:dyDescent="0.2">
      <c r="A2094" s="299">
        <v>0.72847965738758025</v>
      </c>
      <c r="AN2094" s="184">
        <v>38.965314520870074</v>
      </c>
    </row>
    <row r="2095" spans="1:40" x14ac:dyDescent="0.2">
      <c r="A2095" s="300">
        <v>0.33150470219435735</v>
      </c>
      <c r="AN2095" s="186">
        <v>30.338849487785659</v>
      </c>
    </row>
    <row r="2096" spans="1:40" x14ac:dyDescent="0.2">
      <c r="A2096" s="299">
        <v>0.28719325153374231</v>
      </c>
      <c r="AN2096" s="184">
        <v>27.503337783711615</v>
      </c>
    </row>
    <row r="2097" spans="1:41" x14ac:dyDescent="0.2">
      <c r="A2097" s="300">
        <v>0.90459849004804394</v>
      </c>
      <c r="AN2097" s="186">
        <v>43.345978755690439</v>
      </c>
    </row>
    <row r="2098" spans="1:41" x14ac:dyDescent="0.2">
      <c r="A2098" s="299">
        <v>0.64588744588744584</v>
      </c>
      <c r="AN2098" s="184">
        <v>37.386058981233241</v>
      </c>
    </row>
    <row r="2099" spans="1:41" x14ac:dyDescent="0.2">
      <c r="A2099" s="300">
        <v>0.39362657091561937</v>
      </c>
      <c r="AN2099" s="186">
        <v>33.00171037628278</v>
      </c>
    </row>
    <row r="2100" spans="1:41" x14ac:dyDescent="0.2">
      <c r="A2100" s="299">
        <v>0.41294196130753835</v>
      </c>
      <c r="AN2100" s="184">
        <v>32.504038772213249</v>
      </c>
    </row>
    <row r="2101" spans="1:41" x14ac:dyDescent="0.2">
      <c r="A2101" s="300">
        <v>1.0818536162841057</v>
      </c>
      <c r="AN2101" s="186">
        <v>43.042433947157726</v>
      </c>
    </row>
    <row r="2102" spans="1:41" x14ac:dyDescent="0.2">
      <c r="A2102" s="299">
        <v>1.3997071742313323</v>
      </c>
      <c r="AN2102" s="184">
        <v>45.052301255230127</v>
      </c>
    </row>
    <row r="2103" spans="1:41" x14ac:dyDescent="0.2">
      <c r="A2103" s="300">
        <v>0.2839425587467363</v>
      </c>
      <c r="AN2103" s="186">
        <v>33.183908045977013</v>
      </c>
    </row>
    <row r="2104" spans="1:41" x14ac:dyDescent="0.2">
      <c r="A2104" s="299">
        <v>0.3401413982717989</v>
      </c>
      <c r="AN2104" s="184">
        <v>34.341801385681293</v>
      </c>
    </row>
    <row r="2105" spans="1:41" x14ac:dyDescent="0.2">
      <c r="A2105" s="300">
        <v>1.3056628056628057</v>
      </c>
      <c r="AN2105" s="186">
        <v>44.220798422868405</v>
      </c>
    </row>
    <row r="2106" spans="1:41" x14ac:dyDescent="0.2">
      <c r="A2106" s="299">
        <v>0.48465873512836566</v>
      </c>
      <c r="AN2106" s="184">
        <v>35.89793281653747</v>
      </c>
    </row>
    <row r="2107" spans="1:41" x14ac:dyDescent="0.2">
      <c r="A2107" s="300">
        <v>0.27063423110338836</v>
      </c>
      <c r="AN2107" s="186">
        <v>31.051364365971107</v>
      </c>
    </row>
    <row r="2108" spans="1:41" x14ac:dyDescent="0.2">
      <c r="A2108" s="299">
        <v>0.23952095808383234</v>
      </c>
      <c r="AN2108" s="184">
        <v>25</v>
      </c>
    </row>
    <row r="2109" spans="1:41" x14ac:dyDescent="0.2">
      <c r="A2109" s="339">
        <v>0.70532319391634979</v>
      </c>
      <c r="AN2109" s="346"/>
      <c r="AO2109" s="343">
        <v>38.749326145552558</v>
      </c>
    </row>
    <row r="2110" spans="1:41" x14ac:dyDescent="0.2">
      <c r="A2110" s="340">
        <v>0.85013812154696133</v>
      </c>
      <c r="AN2110" s="347"/>
      <c r="AO2110" s="344">
        <v>43.411860276198212</v>
      </c>
    </row>
    <row r="2111" spans="1:41" x14ac:dyDescent="0.2">
      <c r="A2111" s="339">
        <v>0.62677725118483407</v>
      </c>
      <c r="AN2111" s="346"/>
      <c r="AO2111" s="343">
        <v>37.013232514177695</v>
      </c>
    </row>
    <row r="2112" spans="1:41" x14ac:dyDescent="0.2">
      <c r="A2112" s="340">
        <v>0.56097560975609762</v>
      </c>
      <c r="AN2112" s="347"/>
      <c r="AO2112" s="344">
        <v>35.007608695652173</v>
      </c>
    </row>
    <row r="2113" spans="1:41" x14ac:dyDescent="0.2">
      <c r="A2113" s="339">
        <v>0.58883248730964466</v>
      </c>
      <c r="AN2113" s="346"/>
      <c r="AO2113" s="343">
        <v>35.010057471264368</v>
      </c>
    </row>
    <row r="2114" spans="1:41" x14ac:dyDescent="0.2">
      <c r="A2114" s="340">
        <v>0.82456140350877194</v>
      </c>
      <c r="AN2114" s="347"/>
      <c r="AO2114" s="344">
        <v>38.324468085106382</v>
      </c>
    </row>
    <row r="2115" spans="1:41" x14ac:dyDescent="0.2">
      <c r="A2115" s="339">
        <v>0.1736111111111111</v>
      </c>
      <c r="AN2115" s="346"/>
      <c r="AO2115" s="343">
        <v>24.285714285714285</v>
      </c>
    </row>
    <row r="2116" spans="1:41" x14ac:dyDescent="0.2">
      <c r="A2116" s="340">
        <v>0.53938185443668996</v>
      </c>
      <c r="AN2116" s="347"/>
      <c r="AO2116" s="344">
        <v>34.620455945779419</v>
      </c>
    </row>
    <row r="2117" spans="1:41" x14ac:dyDescent="0.2">
      <c r="A2117" s="339">
        <v>0.52660550458715594</v>
      </c>
      <c r="AN2117" s="346"/>
      <c r="AO2117" s="343">
        <v>34.337979094076658</v>
      </c>
    </row>
    <row r="2118" spans="1:41" x14ac:dyDescent="0.2">
      <c r="A2118" s="340">
        <v>0.84704370179948585</v>
      </c>
      <c r="AN2118" s="347"/>
      <c r="AO2118" s="344">
        <v>41.74506828528073</v>
      </c>
    </row>
    <row r="2119" spans="1:41" x14ac:dyDescent="0.2">
      <c r="A2119" s="339">
        <v>1.0844221105527638</v>
      </c>
      <c r="AN2119" s="346"/>
      <c r="AO2119" s="343">
        <v>43.211306765523631</v>
      </c>
    </row>
    <row r="2120" spans="1:41" x14ac:dyDescent="0.2">
      <c r="A2120" s="340">
        <v>1.0160075329566856</v>
      </c>
      <c r="AN2120" s="347"/>
      <c r="AO2120" s="344">
        <v>42.84522706209453</v>
      </c>
    </row>
    <row r="2121" spans="1:41" x14ac:dyDescent="0.2">
      <c r="A2121" s="339">
        <v>1.0272435897435896</v>
      </c>
      <c r="AN2121" s="346"/>
      <c r="AO2121" s="343">
        <v>44.001560062402497</v>
      </c>
    </row>
    <row r="2122" spans="1:41" x14ac:dyDescent="0.2">
      <c r="A2122" s="340">
        <v>0.94117647058823528</v>
      </c>
      <c r="AN2122" s="347"/>
      <c r="AO2122" s="344">
        <v>42.018442622950822</v>
      </c>
    </row>
    <row r="2123" spans="1:41" x14ac:dyDescent="0.2">
      <c r="A2123" s="339">
        <v>0.97062579821200512</v>
      </c>
      <c r="AN2123" s="346"/>
      <c r="AO2123" s="343">
        <v>43.42763157894737</v>
      </c>
    </row>
    <row r="2124" spans="1:41" x14ac:dyDescent="0.2">
      <c r="A2124" s="340">
        <v>0.90744466800804824</v>
      </c>
      <c r="AN2124" s="347"/>
      <c r="AO2124" s="344">
        <v>43.514412416851442</v>
      </c>
    </row>
    <row r="2125" spans="1:41" x14ac:dyDescent="0.2">
      <c r="A2125" s="339">
        <v>1.0106382978723405</v>
      </c>
      <c r="AN2125" s="346"/>
      <c r="AO2125" s="343">
        <v>43.938596491228068</v>
      </c>
    </row>
    <row r="2126" spans="1:41" x14ac:dyDescent="0.2">
      <c r="A2126" s="340">
        <v>0.32887931034482759</v>
      </c>
      <c r="AN2126" s="347"/>
      <c r="AO2126" s="344">
        <v>34.344692005242464</v>
      </c>
    </row>
    <row r="2127" spans="1:41" x14ac:dyDescent="0.2">
      <c r="A2127" s="339">
        <v>0.34327383543752721</v>
      </c>
      <c r="AN2127" s="346"/>
      <c r="AO2127" s="343">
        <v>33.861762840837031</v>
      </c>
    </row>
    <row r="2128" spans="1:41" x14ac:dyDescent="0.2">
      <c r="A2128" s="340">
        <v>1.1990740740740742</v>
      </c>
      <c r="AN2128" s="347"/>
      <c r="AO2128" s="344">
        <v>44.057915057915061</v>
      </c>
    </row>
    <row r="2129" spans="1:41" x14ac:dyDescent="0.2">
      <c r="A2129" s="339">
        <v>1.2290575916230366</v>
      </c>
      <c r="AN2129" s="346"/>
      <c r="AO2129" s="343">
        <v>44.841320553780619</v>
      </c>
    </row>
    <row r="2130" spans="1:41" x14ac:dyDescent="0.2">
      <c r="A2130" s="340">
        <v>1.4814582023884348</v>
      </c>
      <c r="AN2130" s="347"/>
      <c r="AO2130" s="344">
        <v>44.870598218073823</v>
      </c>
    </row>
    <row r="2131" spans="1:41" x14ac:dyDescent="0.2">
      <c r="A2131" s="339">
        <v>1.3731746890210925</v>
      </c>
      <c r="AN2131" s="346"/>
      <c r="AO2131" s="343">
        <v>45.14612051988972</v>
      </c>
    </row>
    <row r="2132" spans="1:41" x14ac:dyDescent="0.2">
      <c r="A2132" s="340">
        <v>1.1811320754716981</v>
      </c>
      <c r="AN2132" s="347"/>
      <c r="AO2132" s="344">
        <v>44.366347177848773</v>
      </c>
    </row>
    <row r="2133" spans="1:41" x14ac:dyDescent="0.2">
      <c r="A2133" s="339">
        <v>0.40640260444926751</v>
      </c>
      <c r="AN2133" s="346"/>
      <c r="AO2133" s="343">
        <v>35.086782376502001</v>
      </c>
    </row>
    <row r="2134" spans="1:41" x14ac:dyDescent="0.2">
      <c r="A2134" s="339">
        <v>2.1842105263157894</v>
      </c>
      <c r="AN2134" s="346"/>
      <c r="AO2134" s="343">
        <v>44.016867469879521</v>
      </c>
    </row>
    <row r="2135" spans="1:41" x14ac:dyDescent="0.2">
      <c r="A2135" s="340">
        <v>0.2593386405388855</v>
      </c>
      <c r="AN2135" s="347"/>
      <c r="AO2135" s="344">
        <v>25.853010625737898</v>
      </c>
    </row>
    <row r="2136" spans="1:41" x14ac:dyDescent="0.2">
      <c r="A2136" s="339">
        <v>1.2881619937694704</v>
      </c>
      <c r="AN2136" s="346"/>
      <c r="AO2136" s="343">
        <v>44.135429262394197</v>
      </c>
    </row>
    <row r="2137" spans="1:41" x14ac:dyDescent="0.2">
      <c r="A2137" s="340">
        <v>0.21356421356421357</v>
      </c>
      <c r="AN2137" s="347"/>
      <c r="AO2137" s="344">
        <v>24.466216216216218</v>
      </c>
    </row>
    <row r="2138" spans="1:41" x14ac:dyDescent="0.2">
      <c r="A2138" s="339">
        <v>0.25834064969271292</v>
      </c>
      <c r="AN2138" s="346"/>
      <c r="AO2138" s="343">
        <v>24.855564995751912</v>
      </c>
    </row>
    <row r="2139" spans="1:41" x14ac:dyDescent="0.2">
      <c r="A2139" s="340">
        <v>0.88669487541137748</v>
      </c>
      <c r="AN2139" s="347"/>
      <c r="AO2139" s="344">
        <v>43.213149522799576</v>
      </c>
    </row>
    <row r="2140" spans="1:41" x14ac:dyDescent="0.2">
      <c r="A2140" s="339">
        <v>0.45454545454545453</v>
      </c>
      <c r="AN2140" s="346"/>
      <c r="AO2140" s="343">
        <v>33.34375</v>
      </c>
    </row>
    <row r="2141" spans="1:41" x14ac:dyDescent="0.2">
      <c r="A2141" s="340">
        <v>0.60441767068273089</v>
      </c>
      <c r="AN2141" s="347"/>
      <c r="AO2141" s="344">
        <v>35.398671096345517</v>
      </c>
    </row>
    <row r="2142" spans="1:41" x14ac:dyDescent="0.2">
      <c r="A2142" s="339">
        <v>0.44559585492227977</v>
      </c>
      <c r="AN2142" s="346"/>
      <c r="AO2142" s="343">
        <v>33.150105708245242</v>
      </c>
    </row>
    <row r="2143" spans="1:41" x14ac:dyDescent="0.2">
      <c r="A2143" s="340">
        <v>0.34028294862248698</v>
      </c>
      <c r="AN2143" s="347"/>
      <c r="AO2143" s="344">
        <v>30.76586433260394</v>
      </c>
    </row>
    <row r="2144" spans="1:41" x14ac:dyDescent="0.2">
      <c r="A2144" s="339">
        <v>1.6470588235294117</v>
      </c>
      <c r="AN2144" s="346"/>
      <c r="AO2144" s="343">
        <v>44.792682926829265</v>
      </c>
    </row>
    <row r="2145" spans="1:42" x14ac:dyDescent="0.2">
      <c r="A2145" s="340">
        <v>1.354368932038835</v>
      </c>
      <c r="AN2145" s="347"/>
      <c r="AO2145" s="344">
        <v>44.464157706093189</v>
      </c>
    </row>
    <row r="2146" spans="1:42" x14ac:dyDescent="0.2">
      <c r="A2146" s="357">
        <v>2.103448275862069</v>
      </c>
      <c r="AP2146" s="361">
        <v>50.901639344262293</v>
      </c>
    </row>
    <row r="2147" spans="1:42" x14ac:dyDescent="0.2">
      <c r="A2147" s="358">
        <v>2.2731034482758621</v>
      </c>
      <c r="AP2147" s="362">
        <v>46.177184466019419</v>
      </c>
    </row>
    <row r="2148" spans="1:42" x14ac:dyDescent="0.2">
      <c r="A2148" s="358">
        <v>0.28666114333057169</v>
      </c>
      <c r="AP2148" s="362">
        <v>29.5</v>
      </c>
    </row>
    <row r="2149" spans="1:42" x14ac:dyDescent="0.2">
      <c r="A2149" s="357">
        <v>1.1218335343787695</v>
      </c>
      <c r="AP2149" s="361">
        <v>44.021505376344088</v>
      </c>
    </row>
    <row r="2150" spans="1:42" x14ac:dyDescent="0.2">
      <c r="A2150" s="357">
        <v>0.93146603098927294</v>
      </c>
      <c r="AP2150" s="361">
        <v>43.608445297504801</v>
      </c>
    </row>
    <row r="2151" spans="1:42" x14ac:dyDescent="0.2">
      <c r="A2151" s="357">
        <v>0.98478783026421135</v>
      </c>
      <c r="AP2151" s="361">
        <v>44.861788617886177</v>
      </c>
    </row>
    <row r="2152" spans="1:42" x14ac:dyDescent="0.2">
      <c r="A2152" s="357">
        <v>0.8463180362860192</v>
      </c>
      <c r="AP2152" s="361">
        <v>39.237074401008826</v>
      </c>
    </row>
    <row r="2153" spans="1:42" x14ac:dyDescent="0.2">
      <c r="A2153" s="357">
        <v>1.6713091922005572</v>
      </c>
      <c r="AP2153" s="361">
        <v>47.554166666666667</v>
      </c>
    </row>
    <row r="2154" spans="1:42" x14ac:dyDescent="0.2">
      <c r="A2154" s="358">
        <v>1.3836477987421383</v>
      </c>
      <c r="AP2154" s="362">
        <v>46.61931818181818</v>
      </c>
    </row>
    <row r="2155" spans="1:42" x14ac:dyDescent="0.2">
      <c r="A2155" s="358">
        <v>2.0336894001643384</v>
      </c>
      <c r="AP2155" s="362">
        <v>48.901010101010101</v>
      </c>
    </row>
    <row r="2156" spans="1:42" x14ac:dyDescent="0.2">
      <c r="A2156" s="358">
        <v>0.44339622641509435</v>
      </c>
      <c r="AP2156" s="362">
        <v>37.328605200945624</v>
      </c>
    </row>
    <row r="2157" spans="1:42" x14ac:dyDescent="0.2">
      <c r="A2157" s="358">
        <v>1.0990291262135923</v>
      </c>
      <c r="AP2157" s="362">
        <v>44.757067137809187</v>
      </c>
    </row>
    <row r="2158" spans="1:42" x14ac:dyDescent="0.2">
      <c r="A2158" s="358">
        <v>1.7388059701492538</v>
      </c>
      <c r="AP2158" s="362">
        <v>47.29981606376456</v>
      </c>
    </row>
    <row r="2159" spans="1:42" x14ac:dyDescent="0.2">
      <c r="A2159" s="357">
        <v>2.2897350993377485</v>
      </c>
      <c r="AP2159" s="361">
        <v>48</v>
      </c>
    </row>
    <row r="2160" spans="1:42" x14ac:dyDescent="0.2">
      <c r="A2160" s="358">
        <v>0.55449330783938811</v>
      </c>
      <c r="AP2160" s="362">
        <v>36.310344827586206</v>
      </c>
    </row>
    <row r="2161" spans="1:43" x14ac:dyDescent="0.2">
      <c r="A2161" s="357">
        <v>0.54613935969868177</v>
      </c>
      <c r="AP2161" s="361">
        <v>36.896551724137929</v>
      </c>
    </row>
    <row r="2162" spans="1:43" x14ac:dyDescent="0.2">
      <c r="A2162" s="357">
        <v>0.49707602339181284</v>
      </c>
      <c r="AP2162" s="361">
        <v>37.682352941176468</v>
      </c>
    </row>
    <row r="2163" spans="1:43" x14ac:dyDescent="0.2">
      <c r="A2163" s="357">
        <v>0.30501930501930502</v>
      </c>
      <c r="AP2163" s="361">
        <v>32.911392405063289</v>
      </c>
    </row>
    <row r="2164" spans="1:43" x14ac:dyDescent="0.2">
      <c r="A2164" s="358">
        <v>0.3732638888888889</v>
      </c>
      <c r="AP2164" s="362">
        <v>33.953488372093027</v>
      </c>
    </row>
    <row r="2165" spans="1:43" x14ac:dyDescent="0.2">
      <c r="A2165" s="357">
        <v>0.13228752048700537</v>
      </c>
      <c r="AP2165" s="361">
        <v>26.665486725663715</v>
      </c>
    </row>
    <row r="2166" spans="1:43" x14ac:dyDescent="0.2">
      <c r="A2166" s="357">
        <v>0.45296442687747035</v>
      </c>
      <c r="AP2166" s="361">
        <v>36.518324607329845</v>
      </c>
    </row>
    <row r="2167" spans="1:43" x14ac:dyDescent="0.2">
      <c r="A2167" s="358">
        <v>1.2981574539363485</v>
      </c>
      <c r="AP2167" s="362">
        <v>44.797419354838709</v>
      </c>
    </row>
    <row r="2168" spans="1:43" x14ac:dyDescent="0.2">
      <c r="A2168" s="358">
        <v>0.45066413662239091</v>
      </c>
      <c r="AP2168" s="362">
        <v>36.621052631578948</v>
      </c>
    </row>
    <row r="2169" spans="1:43" x14ac:dyDescent="0.2">
      <c r="A2169" s="357">
        <v>1.9358786098874206</v>
      </c>
      <c r="AP2169" s="361">
        <v>47.857142857142854</v>
      </c>
    </row>
    <row r="2170" spans="1:43" x14ac:dyDescent="0.2">
      <c r="A2170" s="365">
        <v>0.30951297223486574</v>
      </c>
      <c r="AQ2170" s="184">
        <v>33.970588235294116</v>
      </c>
    </row>
    <row r="2171" spans="1:43" x14ac:dyDescent="0.2">
      <c r="A2171" s="366">
        <v>0.57603165630299602</v>
      </c>
      <c r="AQ2171" s="186">
        <v>37.134445534838079</v>
      </c>
    </row>
    <row r="2172" spans="1:43" x14ac:dyDescent="0.2">
      <c r="A2172" s="365">
        <v>1.3394366197183099</v>
      </c>
      <c r="AQ2172" s="184">
        <v>44.248159831756048</v>
      </c>
    </row>
    <row r="2173" spans="1:43" x14ac:dyDescent="0.2">
      <c r="A2173" s="366">
        <v>1.975609756097561</v>
      </c>
      <c r="AQ2173" s="186">
        <v>43.827160493827158</v>
      </c>
    </row>
    <row r="2174" spans="1:43" x14ac:dyDescent="0.2">
      <c r="A2174" s="365">
        <v>1.4950166112956811</v>
      </c>
      <c r="AQ2174" s="184">
        <v>45.166666666666664</v>
      </c>
    </row>
    <row r="2175" spans="1:43" x14ac:dyDescent="0.2">
      <c r="A2175" s="366">
        <v>1.8263888888888888</v>
      </c>
      <c r="AQ2175" s="186">
        <v>45.983840304182507</v>
      </c>
    </row>
    <row r="2176" spans="1:43" x14ac:dyDescent="0.2">
      <c r="A2176" s="365">
        <v>0.75175013462574047</v>
      </c>
      <c r="AQ2176" s="184">
        <v>42.0487106017192</v>
      </c>
    </row>
    <row r="2177" spans="1:44" x14ac:dyDescent="0.2">
      <c r="A2177" s="365">
        <v>1.3039399624765478</v>
      </c>
      <c r="AQ2177" s="184">
        <v>44.719424460431654</v>
      </c>
    </row>
    <row r="2178" spans="1:44" x14ac:dyDescent="0.2">
      <c r="A2178" s="365">
        <v>1.437365010799136</v>
      </c>
      <c r="AQ2178" s="184">
        <v>44.297520661157023</v>
      </c>
    </row>
    <row r="2179" spans="1:44" x14ac:dyDescent="0.2">
      <c r="A2179" s="365">
        <v>0.74235807860262004</v>
      </c>
      <c r="AQ2179" s="184">
        <v>38.911764705882355</v>
      </c>
    </row>
    <row r="2180" spans="1:44" x14ac:dyDescent="0.2">
      <c r="A2180" s="366">
        <v>1.0924626182483979</v>
      </c>
      <c r="AQ2180" s="186">
        <v>42.924581005586589</v>
      </c>
    </row>
    <row r="2181" spans="1:44" x14ac:dyDescent="0.2">
      <c r="A2181" s="365">
        <v>1.5401785714285714</v>
      </c>
      <c r="AQ2181" s="184">
        <v>45.663043478260867</v>
      </c>
    </row>
    <row r="2182" spans="1:44" x14ac:dyDescent="0.2">
      <c r="A2182" s="366">
        <v>1.8639575971731448</v>
      </c>
      <c r="AQ2182" s="186">
        <v>45.990521327014221</v>
      </c>
    </row>
    <row r="2183" spans="1:44" x14ac:dyDescent="0.2">
      <c r="A2183" s="365">
        <v>2.533169533169533</v>
      </c>
      <c r="AQ2183" s="184">
        <v>46.498545101842872</v>
      </c>
    </row>
    <row r="2184" spans="1:44" x14ac:dyDescent="0.2">
      <c r="A2184" s="366">
        <v>1.5982106547376982</v>
      </c>
      <c r="AQ2184" s="186">
        <v>43.849872773536894</v>
      </c>
    </row>
    <row r="2185" spans="1:44" x14ac:dyDescent="0.2">
      <c r="A2185" s="368">
        <v>1.1760946196660482</v>
      </c>
      <c r="AR2185" s="184">
        <v>43.57839773471207</v>
      </c>
    </row>
    <row r="2186" spans="1:44" x14ac:dyDescent="0.2">
      <c r="A2186" s="367">
        <v>1.4451339285714286</v>
      </c>
      <c r="AR2186" s="186">
        <v>43.022046481933415</v>
      </c>
    </row>
    <row r="2187" spans="1:44" x14ac:dyDescent="0.2">
      <c r="A2187" s="368">
        <v>1.6350843558282209</v>
      </c>
      <c r="AR2187" s="184">
        <v>43.996904532983137</v>
      </c>
    </row>
    <row r="2188" spans="1:44" x14ac:dyDescent="0.2">
      <c r="A2188" s="367">
        <v>1.6115419161676647</v>
      </c>
      <c r="AR2188" s="186">
        <v>45.285227262171276</v>
      </c>
    </row>
    <row r="2189" spans="1:44" x14ac:dyDescent="0.2">
      <c r="A2189" s="368">
        <v>2.6805612244897961</v>
      </c>
      <c r="AR2189" s="184">
        <v>45.06176364224671</v>
      </c>
    </row>
    <row r="2190" spans="1:44" x14ac:dyDescent="0.2">
      <c r="A2190" s="367">
        <v>1.580450928381963</v>
      </c>
      <c r="AR2190" s="186">
        <v>45.163889028749807</v>
      </c>
    </row>
    <row r="2191" spans="1:44" x14ac:dyDescent="0.2">
      <c r="A2191" s="368">
        <v>1.4550032446463335</v>
      </c>
      <c r="AR2191" s="184">
        <v>41.098761908159993</v>
      </c>
    </row>
    <row r="2192" spans="1:44" x14ac:dyDescent="0.2">
      <c r="A2192" s="367">
        <v>1.9701111111111111</v>
      </c>
      <c r="AR2192" s="186">
        <v>45.5009744389926</v>
      </c>
    </row>
    <row r="2193" spans="1:44" x14ac:dyDescent="0.2">
      <c r="A2193" s="368">
        <v>1.2805847953216376</v>
      </c>
      <c r="AR2193" s="184">
        <v>46.204371784333418</v>
      </c>
    </row>
    <row r="2194" spans="1:44" x14ac:dyDescent="0.2">
      <c r="A2194" s="367">
        <v>1.7135363457760315</v>
      </c>
      <c r="AR2194" s="186">
        <v>45.918893819007323</v>
      </c>
    </row>
    <row r="2195" spans="1:44" x14ac:dyDescent="0.2">
      <c r="A2195" s="368">
        <v>0.60199891363389457</v>
      </c>
      <c r="AR2195" s="184">
        <v>37.720612119680951</v>
      </c>
    </row>
    <row r="2196" spans="1:44" x14ac:dyDescent="0.2">
      <c r="A2196" s="367">
        <v>0.96378676470588232</v>
      </c>
      <c r="AR2196" s="186">
        <v>43.96337974442114</v>
      </c>
    </row>
    <row r="2197" spans="1:44" x14ac:dyDescent="0.2">
      <c r="A2197" s="368">
        <v>0.87203883495145629</v>
      </c>
      <c r="AR2197" s="184">
        <v>43.615007793364512</v>
      </c>
    </row>
    <row r="2198" spans="1:44" x14ac:dyDescent="0.2">
      <c r="A2198" s="367">
        <v>2.1033655394524962</v>
      </c>
      <c r="AR2198" s="186">
        <v>45.475773049862575</v>
      </c>
    </row>
    <row r="2199" spans="1:44" x14ac:dyDescent="0.2">
      <c r="A2199" s="368">
        <v>1.2956026058631922</v>
      </c>
      <c r="AR2199" s="184">
        <v>45.509113764927719</v>
      </c>
    </row>
    <row r="2200" spans="1:44" x14ac:dyDescent="0.2">
      <c r="A2200" s="367">
        <v>1.3857649880095924</v>
      </c>
      <c r="AR2200" s="186">
        <v>46.315396010133867</v>
      </c>
    </row>
    <row r="2201" spans="1:44" x14ac:dyDescent="0.2">
      <c r="A2201" s="368">
        <v>1.1004189944134077</v>
      </c>
      <c r="AR2201" s="184">
        <v>44.553031264542881</v>
      </c>
    </row>
    <row r="2202" spans="1:44" x14ac:dyDescent="0.2">
      <c r="A2202" s="367">
        <v>1.0795656894679695</v>
      </c>
      <c r="AR2202" s="186">
        <v>45.903568411312712</v>
      </c>
    </row>
    <row r="2203" spans="1:44" x14ac:dyDescent="0.2">
      <c r="A2203" s="368">
        <v>1.5212129032258066</v>
      </c>
      <c r="AR2203" s="184">
        <v>46.407790048687801</v>
      </c>
    </row>
    <row r="2204" spans="1:44" x14ac:dyDescent="0.2">
      <c r="A2204" s="367">
        <v>1.3167426545086121</v>
      </c>
      <c r="AR2204" s="186">
        <v>46.598057131864962</v>
      </c>
    </row>
    <row r="2205" spans="1:44" x14ac:dyDescent="0.2">
      <c r="A2205" s="368">
        <v>2.0903050640634535</v>
      </c>
      <c r="AR2205" s="184">
        <v>47.346621872090275</v>
      </c>
    </row>
    <row r="2206" spans="1:44" x14ac:dyDescent="0.2">
      <c r="A2206" s="367">
        <v>1.6396351931330473</v>
      </c>
      <c r="AR2206" s="186">
        <v>47.050662897378508</v>
      </c>
    </row>
    <row r="2207" spans="1:44" x14ac:dyDescent="0.2">
      <c r="A2207" s="368">
        <v>1.5429629629629631</v>
      </c>
      <c r="AR2207" s="184">
        <v>43.924170724458769</v>
      </c>
    </row>
    <row r="2208" spans="1:44" x14ac:dyDescent="0.2">
      <c r="A2208" s="367">
        <v>0.90212044105173872</v>
      </c>
      <c r="AR2208" s="186">
        <v>45.233170364798802</v>
      </c>
    </row>
    <row r="2209" spans="1:45" x14ac:dyDescent="0.2">
      <c r="A2209" s="368">
        <v>0.44111277744451111</v>
      </c>
      <c r="AR2209" s="184">
        <v>35.392032203009514</v>
      </c>
    </row>
    <row r="2210" spans="1:45" x14ac:dyDescent="0.2">
      <c r="A2210" s="367">
        <v>0.48677725118483411</v>
      </c>
      <c r="AR2210" s="186">
        <v>35.606492621388931</v>
      </c>
    </row>
    <row r="2211" spans="1:45" x14ac:dyDescent="0.2">
      <c r="A2211" s="368">
        <v>0.22787188208616779</v>
      </c>
      <c r="AR2211" s="184">
        <v>27.375449664897033</v>
      </c>
    </row>
    <row r="2212" spans="1:45" x14ac:dyDescent="0.2">
      <c r="A2212" s="367">
        <v>0.99275000000000002</v>
      </c>
      <c r="AR2212" s="186">
        <v>45.002191816596245</v>
      </c>
    </row>
    <row r="2213" spans="1:45" x14ac:dyDescent="0.2">
      <c r="A2213" s="368">
        <v>1.8951666666666667</v>
      </c>
      <c r="AR2213" s="184">
        <v>47.274865886905289</v>
      </c>
    </row>
    <row r="2214" spans="1:45" x14ac:dyDescent="0.2">
      <c r="A2214" s="367">
        <v>0.21144413750767341</v>
      </c>
      <c r="AR2214" s="186">
        <v>27.508219804466638</v>
      </c>
    </row>
    <row r="2215" spans="1:45" x14ac:dyDescent="0.2">
      <c r="A2215" s="368">
        <v>0.19782536726670805</v>
      </c>
      <c r="AR2215" s="184">
        <v>27.847796755535565</v>
      </c>
    </row>
    <row r="2216" spans="1:45" x14ac:dyDescent="0.2">
      <c r="A2216" s="368">
        <v>1.5323289391086001</v>
      </c>
      <c r="AS2216" s="184">
        <v>48.566161409258498</v>
      </c>
    </row>
    <row r="2217" spans="1:45" x14ac:dyDescent="0.2">
      <c r="A2217" s="367">
        <v>1.2090047393364929</v>
      </c>
      <c r="AS2217" s="186">
        <v>47.257938063504511</v>
      </c>
    </row>
    <row r="2218" spans="1:45" x14ac:dyDescent="0.2">
      <c r="A2218" s="368">
        <v>1.3885281385281385</v>
      </c>
      <c r="AS2218" s="184">
        <v>48.304754481683553</v>
      </c>
    </row>
    <row r="2219" spans="1:45" x14ac:dyDescent="0.2">
      <c r="A2219" s="367">
        <v>0.95182186234817812</v>
      </c>
      <c r="AS2219" s="186">
        <v>46.199914929817098</v>
      </c>
    </row>
    <row r="2220" spans="1:45" x14ac:dyDescent="0.2">
      <c r="A2220" s="368">
        <v>1.9108981185658502</v>
      </c>
      <c r="AS2220" s="184">
        <v>46.23444176109976</v>
      </c>
    </row>
    <row r="2221" spans="1:45" x14ac:dyDescent="0.2">
      <c r="A2221" s="367">
        <v>1.7812354853692522</v>
      </c>
      <c r="AS2221" s="186">
        <v>46.550195567144719</v>
      </c>
    </row>
    <row r="2222" spans="1:45" x14ac:dyDescent="0.2">
      <c r="A2222" s="368">
        <v>0.83786204837264855</v>
      </c>
      <c r="AS2222" s="184">
        <v>45</v>
      </c>
    </row>
    <row r="2223" spans="1:45" x14ac:dyDescent="0.2">
      <c r="A2223" s="367">
        <v>0.78683079327862449</v>
      </c>
      <c r="AS2223" s="186">
        <v>43.953315122920287</v>
      </c>
    </row>
    <row r="2224" spans="1:45" x14ac:dyDescent="0.2">
      <c r="A2224" s="368">
        <v>0.55426425889504738</v>
      </c>
      <c r="AS2224" s="184">
        <v>40.445161290322581</v>
      </c>
    </row>
    <row r="2225" spans="1:46" x14ac:dyDescent="0.2">
      <c r="A2225" s="367">
        <v>1.2728698379508625</v>
      </c>
      <c r="AS2225" s="186">
        <v>48.49075975359343</v>
      </c>
    </row>
    <row r="2226" spans="1:46" x14ac:dyDescent="0.2">
      <c r="A2226" s="368">
        <v>1.578616352201258</v>
      </c>
      <c r="AS2226" s="184">
        <v>46.988047808764939</v>
      </c>
    </row>
    <row r="2227" spans="1:46" x14ac:dyDescent="0.2">
      <c r="A2227" s="390">
        <v>1.2727272727272727</v>
      </c>
      <c r="AT2227" s="383">
        <v>52.795031055900623</v>
      </c>
    </row>
    <row r="2228" spans="1:46" x14ac:dyDescent="0.2">
      <c r="A2228" s="391">
        <v>0.47274352100089367</v>
      </c>
      <c r="AT2228" s="382">
        <v>37.580340264650282</v>
      </c>
    </row>
    <row r="2229" spans="1:46" x14ac:dyDescent="0.2">
      <c r="A2229" s="390">
        <v>0.26048200726312315</v>
      </c>
      <c r="AT2229" s="383">
        <v>31</v>
      </c>
    </row>
    <row r="2230" spans="1:46" x14ac:dyDescent="0.2">
      <c r="A2230" s="391">
        <v>0.90670553935860054</v>
      </c>
      <c r="AT2230" s="382">
        <v>55.160771704180064</v>
      </c>
    </row>
    <row r="2231" spans="1:46" x14ac:dyDescent="0.2">
      <c r="A2231" s="390">
        <v>1.6772486772486772</v>
      </c>
      <c r="AT2231" s="383">
        <v>52.2</v>
      </c>
    </row>
    <row r="2232" spans="1:46" x14ac:dyDescent="0.2">
      <c r="A2232" s="391">
        <v>0.90406504065040649</v>
      </c>
      <c r="AT2232" s="382">
        <v>49.046762589928058</v>
      </c>
    </row>
    <row r="2233" spans="1:46" x14ac:dyDescent="0.2">
      <c r="A2233" s="390">
        <v>1.4782608695652173</v>
      </c>
      <c r="AT2233" s="383">
        <v>52.171945701357465</v>
      </c>
    </row>
    <row r="2234" spans="1:46" x14ac:dyDescent="0.2">
      <c r="A2234" s="391">
        <v>0.53360215053763438</v>
      </c>
      <c r="AT2234" s="382">
        <v>36.725440806045341</v>
      </c>
    </row>
    <row r="2235" spans="1:46" x14ac:dyDescent="0.2">
      <c r="A2235" s="390">
        <v>2.7432098765432098</v>
      </c>
      <c r="AT2235" s="383">
        <v>52.945094509450946</v>
      </c>
    </row>
    <row r="2236" spans="1:46" x14ac:dyDescent="0.2">
      <c r="A2236" s="391">
        <v>1.5258724428399519</v>
      </c>
      <c r="AT2236" s="382">
        <v>52.760252365930597</v>
      </c>
    </row>
    <row r="2237" spans="1:46" x14ac:dyDescent="0.2">
      <c r="A2237" s="390">
        <v>1.3379694019471489</v>
      </c>
      <c r="AT2237" s="383">
        <v>53.794178794178791</v>
      </c>
    </row>
    <row r="2238" spans="1:46" x14ac:dyDescent="0.2">
      <c r="A2238" s="391">
        <v>1.2096551724137932</v>
      </c>
      <c r="AT2238" s="382">
        <v>53.021664766248577</v>
      </c>
    </row>
    <row r="2239" spans="1:46" x14ac:dyDescent="0.2">
      <c r="A2239" s="390">
        <v>1.425716768027802</v>
      </c>
      <c r="AT2239" s="383">
        <v>53.564899451553927</v>
      </c>
    </row>
    <row r="2240" spans="1:46" x14ac:dyDescent="0.2">
      <c r="A2240" s="391">
        <v>0.29478991596638654</v>
      </c>
      <c r="AT2240" s="382">
        <v>24.116305587229192</v>
      </c>
    </row>
    <row r="2241" spans="1:46" x14ac:dyDescent="0.2">
      <c r="A2241" s="390">
        <v>0.41958670260557052</v>
      </c>
      <c r="AT2241" s="383">
        <v>36.9593147751606</v>
      </c>
    </row>
    <row r="2242" spans="1:46" x14ac:dyDescent="0.2">
      <c r="A2242" s="391">
        <v>1.1669565217391304</v>
      </c>
      <c r="AT2242" s="382">
        <v>52.295081967213115</v>
      </c>
    </row>
    <row r="2243" spans="1:46" x14ac:dyDescent="0.2">
      <c r="A2243" s="390">
        <v>1.8601973684210527</v>
      </c>
      <c r="AT2243" s="383">
        <v>53.536693191865602</v>
      </c>
    </row>
    <row r="2244" spans="1:46" x14ac:dyDescent="0.2">
      <c r="A2244" s="391">
        <v>1.7958812840702605</v>
      </c>
      <c r="AT2244" s="382">
        <v>56.956492411467117</v>
      </c>
    </row>
    <row r="2245" spans="1:46" x14ac:dyDescent="0.2">
      <c r="A2245" s="390">
        <v>0.89561726329876212</v>
      </c>
      <c r="AT2245" s="383">
        <v>49.738513261113184</v>
      </c>
    </row>
    <row r="2246" spans="1:46" x14ac:dyDescent="0.2">
      <c r="A2246" s="391">
        <v>0.91824561403508775</v>
      </c>
      <c r="AT2246" s="382">
        <v>50.126098586167366</v>
      </c>
    </row>
    <row r="2247" spans="1:46" x14ac:dyDescent="0.2">
      <c r="A2247" s="390">
        <v>0.25509372453137735</v>
      </c>
      <c r="AT2247" s="383">
        <v>27.640346873573712</v>
      </c>
    </row>
    <row r="2248" spans="1:46" x14ac:dyDescent="0.2">
      <c r="A2248" s="391">
        <v>1.1609101991060544</v>
      </c>
      <c r="AT2248" s="382">
        <v>52.505425271263562</v>
      </c>
    </row>
    <row r="2249" spans="1:46" x14ac:dyDescent="0.2">
      <c r="A2249" s="390">
        <v>1.0288220551378446</v>
      </c>
      <c r="AT2249" s="383">
        <v>51.766138855054812</v>
      </c>
    </row>
    <row r="2250" spans="1:46" x14ac:dyDescent="0.2">
      <c r="A2250" s="391">
        <v>0.38334858188472093</v>
      </c>
      <c r="AT2250" s="382">
        <v>32.109785202863961</v>
      </c>
    </row>
    <row r="2251" spans="1:46" x14ac:dyDescent="0.2">
      <c r="A2251" s="390">
        <v>0.24395397980746655</v>
      </c>
      <c r="AT2251" s="383">
        <v>29.755534167468721</v>
      </c>
    </row>
    <row r="2252" spans="1:46" x14ac:dyDescent="0.2">
      <c r="A2252" s="391">
        <v>2.0869565217391304</v>
      </c>
      <c r="AT2252" s="382">
        <v>51.00297619047619</v>
      </c>
    </row>
    <row r="2253" spans="1:46" x14ac:dyDescent="0.2">
      <c r="A2253" s="390">
        <v>0.26962872793670117</v>
      </c>
      <c r="AT2253" s="383">
        <v>31.715575620767495</v>
      </c>
    </row>
    <row r="2254" spans="1:46" x14ac:dyDescent="0.2">
      <c r="A2254" s="391">
        <v>1.5943181818181817</v>
      </c>
      <c r="AT2254" s="382">
        <v>54.605844618674269</v>
      </c>
    </row>
    <row r="2255" spans="1:46" x14ac:dyDescent="0.2">
      <c r="A2255" s="390">
        <v>0.54265232974910393</v>
      </c>
      <c r="AT2255" s="383">
        <v>38.467635402906211</v>
      </c>
    </row>
    <row r="2256" spans="1:46" x14ac:dyDescent="0.2">
      <c r="A2256" s="391">
        <v>0.45721925133689839</v>
      </c>
      <c r="AT2256" s="382">
        <v>38.650793650793652</v>
      </c>
    </row>
    <row r="2257" spans="1:46" x14ac:dyDescent="0.2">
      <c r="A2257" s="390">
        <v>0.47110332749562173</v>
      </c>
      <c r="AT2257" s="383">
        <v>36.82156133828996</v>
      </c>
    </row>
    <row r="2258" spans="1:46" x14ac:dyDescent="0.2">
      <c r="A2258" s="391">
        <v>0.75229357798165142</v>
      </c>
      <c r="AT2258" s="382">
        <v>44.226016260162602</v>
      </c>
    </row>
    <row r="2259" spans="1:46" x14ac:dyDescent="0.2">
      <c r="A2259" s="390">
        <v>0.79551337359792929</v>
      </c>
      <c r="AT2259" s="383">
        <v>44.08893709327549</v>
      </c>
    </row>
    <row r="2260" spans="1:46" x14ac:dyDescent="0.2">
      <c r="A2260" s="391">
        <v>0.65315315315315314</v>
      </c>
      <c r="AT2260" s="382">
        <v>42.073563218390802</v>
      </c>
    </row>
    <row r="2261" spans="1:46" x14ac:dyDescent="0.2">
      <c r="A2261" s="390">
        <v>0.42011834319526625</v>
      </c>
      <c r="AT2261" s="383">
        <v>34.061032863849768</v>
      </c>
    </row>
    <row r="2262" spans="1:46" x14ac:dyDescent="0.2">
      <c r="A2262" s="391">
        <v>1.629737609329446</v>
      </c>
      <c r="AT2262" s="382">
        <v>59.033989266547408</v>
      </c>
    </row>
    <row r="2263" spans="1:46" x14ac:dyDescent="0.2">
      <c r="A2263" s="390">
        <v>0.76232394366197187</v>
      </c>
      <c r="AT2263" s="383">
        <v>44.341801385681293</v>
      </c>
    </row>
    <row r="2264" spans="1:46" x14ac:dyDescent="0.2">
      <c r="A2264" s="391">
        <v>0.48170731707317072</v>
      </c>
      <c r="AT2264" s="382">
        <v>37.844936708860757</v>
      </c>
    </row>
    <row r="2265" spans="1:46" x14ac:dyDescent="0.2">
      <c r="A2265" s="390">
        <v>0.52903682719546741</v>
      </c>
      <c r="AT2265" s="383">
        <v>39.973226238286479</v>
      </c>
    </row>
    <row r="2266" spans="1:46" x14ac:dyDescent="0.2">
      <c r="A2266" s="391">
        <v>0.24593967517401391</v>
      </c>
      <c r="AT2266" s="382">
        <v>31.754716981132077</v>
      </c>
    </row>
    <row r="2267" spans="1:46" x14ac:dyDescent="0.2">
      <c r="A2267" s="390">
        <v>0.25970515970515973</v>
      </c>
      <c r="AT2267" s="383">
        <v>29.170293282876063</v>
      </c>
    </row>
    <row r="2268" spans="1:46" x14ac:dyDescent="0.2">
      <c r="A2268" s="391">
        <v>1.3756613756613756</v>
      </c>
      <c r="AT2268" s="382">
        <v>53.994505494505496</v>
      </c>
    </row>
    <row r="2269" spans="1:46" x14ac:dyDescent="0.2">
      <c r="A2269" s="390">
        <v>3.3170731707317072</v>
      </c>
      <c r="AT2269" s="383">
        <v>53.308823529411768</v>
      </c>
    </row>
    <row r="2270" spans="1:46" x14ac:dyDescent="0.2">
      <c r="A2270" s="391">
        <v>0.81509945750452084</v>
      </c>
      <c r="AT2270" s="382">
        <v>50.083194675540767</v>
      </c>
    </row>
    <row r="2271" spans="1:46" x14ac:dyDescent="0.2">
      <c r="A2271" s="390">
        <v>0.47629157820240625</v>
      </c>
      <c r="AT2271" s="383">
        <v>34.548291233283805</v>
      </c>
    </row>
    <row r="2272" spans="1:46" x14ac:dyDescent="0.2">
      <c r="A2272" s="391">
        <v>0.57672264041690791</v>
      </c>
      <c r="AT2272" s="382">
        <v>40.522088353413658</v>
      </c>
    </row>
    <row r="2273" spans="1:47" x14ac:dyDescent="0.2">
      <c r="A2273" s="390">
        <v>0.70022753128555182</v>
      </c>
      <c r="AT2273" s="383">
        <v>43.992688870836716</v>
      </c>
    </row>
    <row r="2274" spans="1:47" x14ac:dyDescent="0.2">
      <c r="A2274" s="391">
        <v>1.0234489496824621</v>
      </c>
      <c r="AT2274" s="382">
        <v>52.582338902147974</v>
      </c>
    </row>
    <row r="2275" spans="1:47" x14ac:dyDescent="0.2">
      <c r="A2275" s="390">
        <v>0.53888888888888886</v>
      </c>
      <c r="AT2275" s="383">
        <v>38.240979381443296</v>
      </c>
    </row>
    <row r="2276" spans="1:47" x14ac:dyDescent="0.2">
      <c r="A2276" s="391">
        <v>0.5249807840122982</v>
      </c>
      <c r="AT2276" s="382">
        <v>40.998535871156662</v>
      </c>
    </row>
    <row r="2277" spans="1:47" x14ac:dyDescent="0.2">
      <c r="A2277" s="390">
        <v>1.3350739773716276</v>
      </c>
      <c r="AT2277" s="383">
        <v>53.527379400260756</v>
      </c>
    </row>
    <row r="2278" spans="1:47" x14ac:dyDescent="0.2">
      <c r="A2278" s="281">
        <v>0.38592508513053347</v>
      </c>
      <c r="AU2278" s="184">
        <v>45.352941176470587</v>
      </c>
    </row>
    <row r="2279" spans="1:47" x14ac:dyDescent="0.2">
      <c r="A2279" s="282">
        <v>0.30666666666666664</v>
      </c>
      <c r="AU2279" s="186">
        <v>33.19775596072931</v>
      </c>
    </row>
    <row r="2280" spans="1:47" x14ac:dyDescent="0.2">
      <c r="A2280" s="281">
        <v>0.39375928677563149</v>
      </c>
      <c r="AU2280" s="184">
        <v>32.830188679245282</v>
      </c>
    </row>
    <row r="2281" spans="1:47" x14ac:dyDescent="0.2">
      <c r="A2281" s="282">
        <v>1.2432432432432432</v>
      </c>
      <c r="AU2281" s="186">
        <v>52.282608695652172</v>
      </c>
    </row>
    <row r="2282" spans="1:47" x14ac:dyDescent="0.2">
      <c r="A2282" s="281">
        <v>0.63685636856368566</v>
      </c>
      <c r="AU2282" s="184">
        <v>48.244680851063826</v>
      </c>
    </row>
    <row r="2283" spans="1:47" x14ac:dyDescent="0.2">
      <c r="A2283" s="282">
        <v>0.37628014535844068</v>
      </c>
      <c r="AU2283" s="186">
        <v>38.331870061457415</v>
      </c>
    </row>
    <row r="2284" spans="1:47" x14ac:dyDescent="0.2">
      <c r="A2284" s="281">
        <v>1.5140449438202248</v>
      </c>
      <c r="AU2284" s="184">
        <v>58.654916512059373</v>
      </c>
    </row>
    <row r="2285" spans="1:47" x14ac:dyDescent="0.2">
      <c r="A2285" s="282">
        <v>1.4226932668329177</v>
      </c>
      <c r="AU2285" s="186">
        <v>58.641542506573181</v>
      </c>
    </row>
    <row r="2286" spans="1:47" x14ac:dyDescent="0.2">
      <c r="A2286" s="281">
        <v>1.1765517241379311</v>
      </c>
      <c r="AU2286" s="184">
        <v>58.944900351699886</v>
      </c>
    </row>
    <row r="2287" spans="1:47" x14ac:dyDescent="0.2">
      <c r="A2287" s="282">
        <v>0.98449612403100772</v>
      </c>
      <c r="AU2287" s="186">
        <v>55.125196850393699</v>
      </c>
    </row>
    <row r="2288" spans="1:47" x14ac:dyDescent="0.2">
      <c r="A2288" s="281">
        <v>1.9111842105263157</v>
      </c>
      <c r="AU2288" s="184">
        <v>56.122203098106709</v>
      </c>
    </row>
    <row r="2289" spans="1:47" x14ac:dyDescent="0.2">
      <c r="A2289" s="282">
        <v>0.44688995215311006</v>
      </c>
      <c r="AU2289" s="186">
        <v>39.653104925053533</v>
      </c>
    </row>
    <row r="2290" spans="1:47" x14ac:dyDescent="0.2">
      <c r="A2290" s="281">
        <v>0.40688018979833929</v>
      </c>
      <c r="AU2290" s="184">
        <v>41</v>
      </c>
    </row>
    <row r="2291" spans="1:47" x14ac:dyDescent="0.2">
      <c r="A2291" s="282">
        <v>1.1304347826086956</v>
      </c>
      <c r="AU2291" s="186">
        <v>52</v>
      </c>
    </row>
    <row r="2292" spans="1:47" x14ac:dyDescent="0.2">
      <c r="A2292" s="281">
        <v>1.6882352941176471</v>
      </c>
      <c r="AU2292" s="184">
        <v>49.114285714285714</v>
      </c>
    </row>
    <row r="2293" spans="1:47" x14ac:dyDescent="0.2">
      <c r="A2293" s="282">
        <v>0.23169207698075481</v>
      </c>
      <c r="AU2293" s="186">
        <v>29.266450916936353</v>
      </c>
    </row>
    <row r="2294" spans="1:47" x14ac:dyDescent="0.2">
      <c r="A2294" s="281">
        <v>1.0904159132007234</v>
      </c>
      <c r="AU2294" s="184">
        <v>52.118573797678273</v>
      </c>
    </row>
    <row r="2295" spans="1:47" x14ac:dyDescent="0.2">
      <c r="A2295" s="282">
        <v>1.5671313279530448</v>
      </c>
      <c r="AU2295" s="186">
        <v>53.841292134831463</v>
      </c>
    </row>
    <row r="2296" spans="1:47" x14ac:dyDescent="0.2">
      <c r="A2296" s="281">
        <v>1.4502740798747062</v>
      </c>
      <c r="AU2296" s="184">
        <v>55.021598272138228</v>
      </c>
    </row>
    <row r="2297" spans="1:47" x14ac:dyDescent="0.2">
      <c r="A2297" s="282">
        <v>1.8551959114139693</v>
      </c>
      <c r="AU2297" s="186">
        <v>54.086317722681358</v>
      </c>
    </row>
    <row r="2298" spans="1:47" x14ac:dyDescent="0.2">
      <c r="A2298" s="281">
        <v>0.36085918854415272</v>
      </c>
      <c r="AU2298" s="184">
        <v>34.682539682539684</v>
      </c>
    </row>
    <row r="2299" spans="1:47" x14ac:dyDescent="0.2">
      <c r="A2299" s="282">
        <v>1.875583203732504</v>
      </c>
      <c r="AU2299" s="186">
        <v>54.910447761194028</v>
      </c>
    </row>
    <row r="2300" spans="1:47" x14ac:dyDescent="0.2">
      <c r="A2300" s="281">
        <v>0.54722792607802873</v>
      </c>
      <c r="AU2300" s="184">
        <v>42</v>
      </c>
    </row>
    <row r="2301" spans="1:47" x14ac:dyDescent="0.2">
      <c r="A2301" s="282">
        <v>1.5455223880597015</v>
      </c>
      <c r="AU2301" s="186">
        <v>55.195557701593437</v>
      </c>
    </row>
    <row r="2302" spans="1:47" x14ac:dyDescent="0.2">
      <c r="A2302" s="281">
        <v>0.71296296296296291</v>
      </c>
      <c r="AU2302" s="184">
        <v>46.287878787878789</v>
      </c>
    </row>
    <row r="2303" spans="1:47" x14ac:dyDescent="0.2">
      <c r="A2303" s="282">
        <v>0.3604060913705584</v>
      </c>
      <c r="AU2303" s="186">
        <v>38.056338028169016</v>
      </c>
    </row>
    <row r="2304" spans="1:47" x14ac:dyDescent="0.2">
      <c r="A2304" s="281">
        <v>0.7969465648854962</v>
      </c>
      <c r="AU2304" s="184">
        <v>47.931034482758619</v>
      </c>
    </row>
    <row r="2305" spans="1:47" x14ac:dyDescent="0.2">
      <c r="A2305" s="282">
        <v>1.7938718662952646</v>
      </c>
      <c r="AU2305" s="186">
        <v>53.75</v>
      </c>
    </row>
    <row r="2306" spans="1:47" x14ac:dyDescent="0.2">
      <c r="A2306" s="281">
        <v>0.62709188506473001</v>
      </c>
      <c r="AU2306" s="184">
        <v>50.430513595166161</v>
      </c>
    </row>
    <row r="2307" spans="1:47" x14ac:dyDescent="0.2">
      <c r="A2307" s="282">
        <v>1.3850574712643677</v>
      </c>
      <c r="AU2307" s="186">
        <v>55.55497925311203</v>
      </c>
    </row>
    <row r="2308" spans="1:47" x14ac:dyDescent="0.2">
      <c r="A2308" s="281">
        <v>1.6099033816425121</v>
      </c>
      <c r="AU2308" s="184">
        <v>55.941485371342836</v>
      </c>
    </row>
    <row r="2309" spans="1:47" x14ac:dyDescent="0.2">
      <c r="A2309" s="282">
        <v>1.4784433422357879</v>
      </c>
      <c r="AU2309" s="186">
        <v>56.997419354838712</v>
      </c>
    </row>
    <row r="2310" spans="1:47" x14ac:dyDescent="0.2">
      <c r="A2310" s="281">
        <v>1.375</v>
      </c>
      <c r="AU2310" s="184">
        <v>56.120257695060843</v>
      </c>
    </row>
    <row r="2311" spans="1:47" x14ac:dyDescent="0.2">
      <c r="A2311" s="282">
        <v>1.5309446254071661</v>
      </c>
      <c r="AU2311" s="186">
        <v>56.549645390070921</v>
      </c>
    </row>
    <row r="2312" spans="1:47" x14ac:dyDescent="0.2">
      <c r="A2312" s="281">
        <v>0.63185153215364698</v>
      </c>
      <c r="AU2312" s="184">
        <v>49.904371584699454</v>
      </c>
    </row>
    <row r="2313" spans="1:47" x14ac:dyDescent="0.2">
      <c r="A2313" s="282">
        <v>1.1111111111111112</v>
      </c>
      <c r="AU2313" s="186">
        <v>52.589285714285715</v>
      </c>
    </row>
    <row r="2314" spans="1:47" x14ac:dyDescent="0.2">
      <c r="A2314" s="281">
        <v>1.0169039145907472</v>
      </c>
      <c r="AU2314" s="184">
        <v>52.54593175853018</v>
      </c>
    </row>
    <row r="2315" spans="1:47" x14ac:dyDescent="0.2">
      <c r="A2315" s="282">
        <v>1.223480947476828</v>
      </c>
      <c r="AU2315" s="186">
        <v>56.700336700336699</v>
      </c>
    </row>
    <row r="2316" spans="1:47" x14ac:dyDescent="0.2">
      <c r="A2316" s="281">
        <v>1.3037360504609412</v>
      </c>
      <c r="AU2316" s="184">
        <v>57.260885746185338</v>
      </c>
    </row>
    <row r="2317" spans="1:47" x14ac:dyDescent="0.2">
      <c r="A2317" s="282">
        <v>1.3592902907836373</v>
      </c>
      <c r="AU2317" s="186">
        <v>57.581580855692529</v>
      </c>
    </row>
    <row r="2318" spans="1:47" x14ac:dyDescent="0.2">
      <c r="A2318" s="281">
        <v>1.7164948453608246</v>
      </c>
      <c r="AU2318" s="184">
        <v>58.999666332999666</v>
      </c>
    </row>
    <row r="2319" spans="1:47" x14ac:dyDescent="0.2">
      <c r="A2319" s="282">
        <v>1.5226223453370267</v>
      </c>
      <c r="AU2319" s="186">
        <v>58.047301394784718</v>
      </c>
    </row>
    <row r="2320" spans="1:47" x14ac:dyDescent="0.2">
      <c r="A2320" s="281">
        <v>1.2724399494310998</v>
      </c>
      <c r="AU2320" s="184">
        <v>58.128166915052162</v>
      </c>
    </row>
    <row r="2321" spans="1:48" x14ac:dyDescent="0.2">
      <c r="A2321" s="282">
        <v>1.1177248677248677</v>
      </c>
      <c r="AU2321" s="186">
        <v>58.34319526627219</v>
      </c>
    </row>
    <row r="2322" spans="1:48" x14ac:dyDescent="0.2">
      <c r="A2322" s="281">
        <v>1.6624636275460718</v>
      </c>
      <c r="AU2322" s="184">
        <v>56.802800466744458</v>
      </c>
    </row>
    <row r="2323" spans="1:48" x14ac:dyDescent="0.2">
      <c r="A2323" s="282">
        <v>0.967741935483871</v>
      </c>
      <c r="AU2323" s="186">
        <v>53.137777777777778</v>
      </c>
    </row>
    <row r="2324" spans="1:48" x14ac:dyDescent="0.2">
      <c r="A2324" s="281">
        <v>0.74865350089766602</v>
      </c>
      <c r="AU2324" s="184">
        <v>49.424460431654673</v>
      </c>
    </row>
    <row r="2325" spans="1:48" x14ac:dyDescent="0.2">
      <c r="A2325" s="282">
        <v>1.0758776896942241</v>
      </c>
      <c r="AU2325" s="186">
        <v>54.536842105263155</v>
      </c>
    </row>
    <row r="2326" spans="1:48" x14ac:dyDescent="0.2">
      <c r="A2326" s="281">
        <v>1.1774436090225564</v>
      </c>
      <c r="AU2326" s="184">
        <v>56.344827586206897</v>
      </c>
    </row>
    <row r="2327" spans="1:48" x14ac:dyDescent="0.2">
      <c r="A2327" s="388">
        <v>0.68927250308261401</v>
      </c>
      <c r="AV2327" s="184">
        <v>48.56887298747764</v>
      </c>
    </row>
    <row r="2328" spans="1:48" x14ac:dyDescent="0.2">
      <c r="A2328" s="389">
        <v>1.1028416779431665</v>
      </c>
      <c r="AV2328" s="186">
        <v>55.435582822085891</v>
      </c>
    </row>
    <row r="2329" spans="1:48" x14ac:dyDescent="0.2">
      <c r="A2329" s="388">
        <v>0.71360476663356509</v>
      </c>
      <c r="AV2329" s="184">
        <v>52.520178124130254</v>
      </c>
    </row>
    <row r="2330" spans="1:48" x14ac:dyDescent="0.2">
      <c r="A2330" s="389">
        <v>0.41042345276872966</v>
      </c>
      <c r="AV2330" s="186">
        <v>34.126984126984127</v>
      </c>
    </row>
    <row r="2331" spans="1:48" x14ac:dyDescent="0.2">
      <c r="A2331" s="388">
        <v>0.8858858858858859</v>
      </c>
      <c r="AV2331" s="184">
        <v>53.649717514124291</v>
      </c>
    </row>
    <row r="2332" spans="1:48" x14ac:dyDescent="0.2">
      <c r="A2332" s="389">
        <v>1.623448275862069</v>
      </c>
      <c r="AV2332" s="186">
        <v>60.03908241291419</v>
      </c>
    </row>
    <row r="2333" spans="1:48" x14ac:dyDescent="0.2">
      <c r="A2333" s="388">
        <v>0.48856548856548859</v>
      </c>
      <c r="AV2333" s="184">
        <v>44.297872340425535</v>
      </c>
    </row>
    <row r="2334" spans="1:48" x14ac:dyDescent="0.2">
      <c r="A2334" s="389">
        <v>0.65864022662889521</v>
      </c>
      <c r="AV2334" s="186">
        <v>49.333333333333336</v>
      </c>
    </row>
    <row r="2335" spans="1:48" x14ac:dyDescent="0.2">
      <c r="A2335" s="388">
        <v>2.1314508276533592</v>
      </c>
      <c r="AV2335" s="184">
        <v>61.032434901781635</v>
      </c>
    </row>
    <row r="2336" spans="1:48" x14ac:dyDescent="0.2">
      <c r="A2336" s="389">
        <v>1.267631103074141</v>
      </c>
      <c r="AV2336" s="186">
        <v>58.701854493580598</v>
      </c>
    </row>
    <row r="2337" spans="1:48" x14ac:dyDescent="0.2">
      <c r="A2337" s="388">
        <v>0.56353396691305879</v>
      </c>
      <c r="AV2337" s="184">
        <v>51.10430980637102</v>
      </c>
    </row>
    <row r="2338" spans="1:48" x14ac:dyDescent="0.2">
      <c r="A2338" s="389">
        <v>0.43888491779842742</v>
      </c>
      <c r="AV2338" s="186">
        <v>46.66123778501629</v>
      </c>
    </row>
  </sheetData>
  <autoFilter ref="A1:M3528"/>
  <sortState ref="A1923:AL2013">
    <sortCondition ref="D1923:D2013"/>
  </sortState>
  <phoneticPr fontId="14" type="noConversion"/>
  <dataValidations disablePrompts="1" count="1">
    <dataValidation type="list" allowBlank="1" showInputMessage="1" showErrorMessage="1" sqref="D725:D757">
      <formula1>l_noms</formula1>
    </dataValidation>
  </dataValidations>
  <pageMargins left="0.59055118110236227" right="0.59055118110236227" top="1.7716535433070868" bottom="0.98425196850393704" header="0.51181102362204722" footer="0.51181102362204722"/>
  <pageSetup paperSize="9" scale="10" orientation="portrait" r:id="rId1"/>
  <headerFooter alignWithMargins="0">
    <oddHeader>&amp;C&amp;"Arial,Gras"&amp;14Vente ONF de LUGOS
21/03/2013</oddHeader>
    <oddFooter>&amp;C1/1&amp;R&amp;D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4</vt:i4>
      </vt:variant>
      <vt:variant>
        <vt:lpstr>Graphiques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11" baseType="lpstr">
      <vt:lpstr>synthèse</vt:lpstr>
      <vt:lpstr>BLOC PM</vt:lpstr>
      <vt:lpstr>UP PM</vt:lpstr>
      <vt:lpstr>SourceGraphCourbe</vt:lpstr>
      <vt:lpstr>COURBE Vendus</vt:lpstr>
      <vt:lpstr>HISTO NOffres</vt:lpstr>
      <vt:lpstr>HISTO PRIXVENTE-1</vt:lpstr>
      <vt:lpstr>HISTO PRIXVENTE-2</vt:lpstr>
      <vt:lpstr>'BLOC PM'!Zone_d_impression</vt:lpstr>
      <vt:lpstr>synthèse!Zone_d_impression</vt:lpstr>
      <vt:lpstr>'UP PM'!Zone_d_impression</vt:lpstr>
    </vt:vector>
  </TitlesOfParts>
  <Company>FBI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Cécile MARIS (CRPF)</dc:creator>
  <cp:lastModifiedBy>CECILE</cp:lastModifiedBy>
  <cp:lastPrinted>2021-11-18T15:25:43Z</cp:lastPrinted>
  <dcterms:created xsi:type="dcterms:W3CDTF">2004-11-23T10:17:49Z</dcterms:created>
  <dcterms:modified xsi:type="dcterms:W3CDTF">2021-11-18T15:44:58Z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-1068323024</vt:i4>
  </property>
  <property fmtid="{D5CDD505-2E9C-101B-9397-08002B2CF9AE}" pid="3" name="_EmailSubject">
    <vt:lpwstr/>
  </property>
  <property fmtid="{D5CDD505-2E9C-101B-9397-08002B2CF9AE}" pid="4" name="_AuthorEmailDisplayName">
    <vt:lpwstr>/O=CHAMBRE D'AGRICULTURE 40/OU=CA40/CN=RECIPIENTS/CN=RODRIGUEZ REMI</vt:lpwstr>
  </property>
  <property fmtid="{D5CDD505-2E9C-101B-9397-08002B2CF9AE}" pid="5" name="_ReviewingToolsShownOnce">
    <vt:lpwstr/>
  </property>
</Properties>
</file>